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/>
  <mc:AlternateContent xmlns:mc="http://schemas.openxmlformats.org/markup-compatibility/2006">
    <mc:Choice Requires="x15">
      <x15ac:absPath xmlns:x15ac="http://schemas.microsoft.com/office/spreadsheetml/2010/11/ac" url="/Users/wendywilson/Documents/Documents - MacBook Pro/ION TMC Labs(c)/"/>
    </mc:Choice>
  </mc:AlternateContent>
  <xr:revisionPtr revIDLastSave="0" documentId="8_{662C73EF-45D5-8644-AEE5-861605B568F0}" xr6:coauthVersionLast="47" xr6:coauthVersionMax="47" xr10:uidLastSave="{00000000-0000-0000-0000-000000000000}"/>
  <bookViews>
    <workbookView xWindow="6280" yWindow="1620" windowWidth="28800" windowHeight="16140" activeTab="1" xr2:uid="{00000000-000D-0000-FFFF-FFFF00000000}"/>
  </bookViews>
  <sheets>
    <sheet name="Master Costs &amp; Codes" sheetId="1" r:id="rId1"/>
    <sheet name=" Stocking list" sheetId="2" r:id="rId2"/>
    <sheet name="Materials by Activity" sheetId="3" r:id="rId3"/>
    <sheet name="Mater ReSupply Information" sheetId="4" r:id="rId4"/>
  </sheets>
  <definedNames>
    <definedName name="_xlnm._FilterDatabase" localSheetId="2" hidden="1">'Materials by Activity'!$A$1:$I$395</definedName>
    <definedName name="_xlnm.Print_Area" localSheetId="1">' Stocking list'!$A$1:$F$161</definedName>
    <definedName name="Z_A5821496_3D5C_4E92_BC5C_E10672984D11_.wvu.FilterData" localSheetId="0" hidden="1">'Master Costs &amp; Codes'!$A$2:$AH$138</definedName>
  </definedNames>
  <calcPr calcId="191029"/>
  <customWorkbookViews>
    <customWorkbookView name="Filter 1" guid="{A5821496-3D5C-4E92-BC5C-E10672984D11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8" roundtripDataSignature="AMtx7mjfHTRy7qZxqOpkXSSXRAxGW7WI/Q=="/>
    </ext>
  </extLst>
</workbook>
</file>

<file path=xl/calcChain.xml><?xml version="1.0" encoding="utf-8"?>
<calcChain xmlns="http://schemas.openxmlformats.org/spreadsheetml/2006/main">
  <c r="L164" i="4" l="1"/>
  <c r="E230" i="3"/>
  <c r="E8" i="3"/>
  <c r="E215" i="3"/>
  <c r="E207" i="3"/>
  <c r="E184" i="3"/>
  <c r="E100" i="3"/>
  <c r="E47" i="3"/>
  <c r="E46" i="3"/>
  <c r="E40" i="3"/>
  <c r="E24" i="3"/>
  <c r="E10" i="3"/>
  <c r="E9" i="3"/>
  <c r="E6" i="3"/>
  <c r="E5" i="3"/>
  <c r="E15" i="3"/>
  <c r="E4" i="3"/>
  <c r="B81" i="2"/>
  <c r="B109" i="2"/>
  <c r="B138" i="2"/>
  <c r="B137" i="2"/>
  <c r="B136" i="2"/>
  <c r="B135" i="2"/>
  <c r="B134" i="2"/>
  <c r="B133" i="2"/>
  <c r="B132" i="2"/>
  <c r="B131" i="2"/>
  <c r="B130" i="2"/>
  <c r="B111" i="2"/>
  <c r="B113" i="2"/>
  <c r="B115" i="2"/>
  <c r="B105" i="2"/>
  <c r="B43" i="2"/>
  <c r="B148" i="2"/>
  <c r="B100" i="2"/>
  <c r="B48" i="2"/>
  <c r="B160" i="2"/>
  <c r="B96" i="2"/>
  <c r="B99" i="2"/>
  <c r="B152" i="2"/>
  <c r="B27" i="2"/>
  <c r="B97" i="2"/>
  <c r="B139" i="2"/>
  <c r="B151" i="2"/>
  <c r="B150" i="2"/>
  <c r="B159" i="2"/>
  <c r="B142" i="2"/>
  <c r="B155" i="2"/>
  <c r="B116" i="2"/>
  <c r="B108" i="2"/>
  <c r="B106" i="2"/>
  <c r="B114" i="2"/>
  <c r="B47" i="2"/>
  <c r="B46" i="2"/>
  <c r="B44" i="2"/>
  <c r="B91" i="2"/>
  <c r="B92" i="2"/>
  <c r="B26" i="2"/>
  <c r="B63" i="2"/>
  <c r="B62" i="2"/>
  <c r="B61" i="2"/>
  <c r="B149" i="2"/>
  <c r="B13" i="2"/>
  <c r="B64" i="2"/>
  <c r="B24" i="2"/>
  <c r="B98" i="2"/>
  <c r="B58" i="2"/>
  <c r="B94" i="2"/>
  <c r="B95" i="2"/>
  <c r="B93" i="2"/>
  <c r="B57" i="2"/>
  <c r="B50" i="2"/>
  <c r="B118" i="2"/>
  <c r="B117" i="2"/>
  <c r="B120" i="2"/>
  <c r="B124" i="2"/>
  <c r="B55" i="2"/>
  <c r="B49" i="2"/>
  <c r="B56" i="2"/>
  <c r="B127" i="2"/>
  <c r="B19" i="2"/>
  <c r="B123" i="2"/>
  <c r="B51" i="2"/>
  <c r="B45" i="2"/>
  <c r="B35" i="2"/>
  <c r="B125" i="2"/>
  <c r="B119" i="2"/>
  <c r="B54" i="2"/>
  <c r="B68" i="2"/>
  <c r="B53" i="2"/>
  <c r="B122" i="2"/>
  <c r="B121" i="2"/>
  <c r="B52" i="2"/>
  <c r="B72" i="2"/>
  <c r="B29" i="2"/>
  <c r="B82" i="2"/>
  <c r="B79" i="2"/>
  <c r="B141" i="2"/>
  <c r="B129" i="2"/>
  <c r="B9" i="2"/>
  <c r="B158" i="2"/>
  <c r="B34" i="2"/>
  <c r="B126" i="2"/>
  <c r="B7" i="2"/>
  <c r="B33" i="2"/>
  <c r="B70" i="2"/>
  <c r="B32" i="2"/>
  <c r="B60" i="2"/>
  <c r="B83" i="2"/>
  <c r="B39" i="2"/>
  <c r="B31" i="2"/>
  <c r="B40" i="2"/>
  <c r="B146" i="2"/>
  <c r="B147" i="2"/>
  <c r="B87" i="2"/>
  <c r="B69" i="2"/>
  <c r="B102" i="2"/>
  <c r="B73" i="2"/>
  <c r="B80" i="2"/>
  <c r="B145" i="2"/>
  <c r="B86" i="2"/>
  <c r="B90" i="2"/>
  <c r="B4" i="2"/>
  <c r="B110" i="2"/>
  <c r="B84" i="2"/>
  <c r="B154" i="2"/>
  <c r="B153" i="2"/>
  <c r="B107" i="2"/>
  <c r="B23" i="2"/>
  <c r="B15" i="2"/>
  <c r="B14" i="2"/>
  <c r="B75" i="2"/>
  <c r="B74" i="2"/>
  <c r="B37" i="2"/>
  <c r="B112" i="2"/>
  <c r="B36" i="2"/>
  <c r="B30" i="2"/>
  <c r="B71" i="2"/>
  <c r="B59" i="2"/>
  <c r="B66" i="2"/>
  <c r="B10" i="2"/>
  <c r="B42" i="2"/>
  <c r="B41" i="2"/>
  <c r="B128" i="2"/>
  <c r="B78" i="2"/>
  <c r="B5" i="2"/>
  <c r="B25" i="2"/>
  <c r="B6" i="2"/>
  <c r="B22" i="2"/>
  <c r="B20" i="2"/>
  <c r="B157" i="2"/>
  <c r="B156" i="2"/>
  <c r="B38" i="2"/>
  <c r="B28" i="2"/>
  <c r="B67" i="2"/>
  <c r="B89" i="2"/>
  <c r="B77" i="2"/>
  <c r="B76" i="2"/>
  <c r="B144" i="2"/>
  <c r="B8" i="2"/>
  <c r="B16" i="2"/>
  <c r="B11" i="2"/>
  <c r="B18" i="2"/>
  <c r="B12" i="2"/>
  <c r="B65" i="2"/>
  <c r="B17" i="2"/>
  <c r="B88" i="2"/>
  <c r="B85" i="2"/>
  <c r="B21" i="2"/>
  <c r="B104" i="2"/>
  <c r="B101" i="2"/>
  <c r="B3" i="2"/>
  <c r="B143" i="2"/>
  <c r="B103" i="2"/>
  <c r="B140" i="2"/>
  <c r="L201" i="4"/>
  <c r="J201" i="4"/>
  <c r="I201" i="4"/>
  <c r="L200" i="4"/>
  <c r="J200" i="4"/>
  <c r="I200" i="4"/>
  <c r="L199" i="4"/>
  <c r="J199" i="4"/>
  <c r="I199" i="4"/>
  <c r="L198" i="4"/>
  <c r="J198" i="4"/>
  <c r="I198" i="4"/>
  <c r="L197" i="4"/>
  <c r="J197" i="4"/>
  <c r="I197" i="4"/>
  <c r="L196" i="4"/>
  <c r="J196" i="4"/>
  <c r="I196" i="4"/>
  <c r="L195" i="4"/>
  <c r="J195" i="4"/>
  <c r="I195" i="4"/>
  <c r="L194" i="4"/>
  <c r="J194" i="4"/>
  <c r="I194" i="4"/>
  <c r="L193" i="4"/>
  <c r="J193" i="4"/>
  <c r="I193" i="4"/>
  <c r="L192" i="4"/>
  <c r="J192" i="4"/>
  <c r="I192" i="4"/>
  <c r="L191" i="4"/>
  <c r="J191" i="4"/>
  <c r="I191" i="4"/>
  <c r="L166" i="4"/>
  <c r="L163" i="4"/>
  <c r="J163" i="4"/>
  <c r="I163" i="4"/>
  <c r="L160" i="4"/>
  <c r="J160" i="4"/>
  <c r="I160" i="4"/>
  <c r="L139" i="4"/>
  <c r="I139" i="4"/>
  <c r="L138" i="4"/>
  <c r="I138" i="4"/>
  <c r="L125" i="4"/>
  <c r="I125" i="4"/>
  <c r="L117" i="4"/>
  <c r="I117" i="4"/>
  <c r="L116" i="4"/>
  <c r="I116" i="4"/>
  <c r="L100" i="4"/>
  <c r="J100" i="4"/>
  <c r="I100" i="4"/>
  <c r="L66" i="4"/>
  <c r="L65" i="4"/>
  <c r="L64" i="4"/>
  <c r="L63" i="4"/>
  <c r="L62" i="4"/>
  <c r="L61" i="4"/>
  <c r="L60" i="4"/>
  <c r="I59" i="4"/>
  <c r="L59" i="4" s="1"/>
  <c r="L58" i="4"/>
  <c r="L57" i="4"/>
  <c r="L56" i="4"/>
  <c r="L55" i="4"/>
  <c r="L54" i="4"/>
  <c r="L53" i="4"/>
  <c r="L52" i="4"/>
  <c r="L51" i="4"/>
  <c r="L46" i="4"/>
  <c r="L43" i="4"/>
  <c r="J43" i="4"/>
  <c r="I43" i="4"/>
  <c r="L42" i="4"/>
  <c r="J42" i="4"/>
  <c r="I42" i="4"/>
  <c r="L41" i="4"/>
  <c r="J41" i="4"/>
  <c r="I41" i="4"/>
  <c r="L40" i="4"/>
  <c r="J40" i="4"/>
  <c r="I40" i="4"/>
  <c r="L30" i="4"/>
  <c r="J30" i="4"/>
  <c r="I30" i="4"/>
  <c r="L20" i="4"/>
  <c r="I20" i="4"/>
  <c r="L17" i="4"/>
  <c r="L16" i="4"/>
  <c r="L15" i="4"/>
  <c r="L14" i="4"/>
  <c r="I14" i="4"/>
  <c r="L7" i="4"/>
  <c r="I7" i="4"/>
  <c r="I6" i="4"/>
  <c r="I5" i="4"/>
  <c r="I4" i="4"/>
  <c r="I3" i="4"/>
  <c r="J396" i="3"/>
  <c r="F388" i="3"/>
  <c r="G386" i="3"/>
  <c r="G373" i="3"/>
  <c r="G368" i="3"/>
  <c r="H368" i="3" s="1"/>
  <c r="H357" i="3"/>
  <c r="G357" i="3"/>
  <c r="G350" i="3"/>
  <c r="H350" i="3" s="1"/>
  <c r="F345" i="3"/>
  <c r="G344" i="3" s="1"/>
  <c r="H344" i="3" s="1"/>
  <c r="E345" i="3"/>
  <c r="H334" i="3"/>
  <c r="G334" i="3"/>
  <c r="G328" i="3"/>
  <c r="H328" i="3" s="1"/>
  <c r="H323" i="3"/>
  <c r="G323" i="3"/>
  <c r="G314" i="3"/>
  <c r="G307" i="3"/>
  <c r="G300" i="3"/>
  <c r="G296" i="3"/>
  <c r="H296" i="3" s="1"/>
  <c r="G281" i="3"/>
  <c r="G274" i="3"/>
  <c r="H274" i="3" s="1"/>
  <c r="G265" i="3"/>
  <c r="G251" i="3"/>
  <c r="H251" i="3" s="1"/>
  <c r="G243" i="3"/>
  <c r="H243" i="3" s="1"/>
  <c r="H234" i="3"/>
  <c r="G234" i="3"/>
  <c r="G223" i="3"/>
  <c r="G213" i="3"/>
  <c r="H207" i="3"/>
  <c r="G207" i="3"/>
  <c r="G197" i="3"/>
  <c r="H184" i="3"/>
  <c r="G184" i="3"/>
  <c r="F174" i="3"/>
  <c r="G174" i="3" s="1"/>
  <c r="H174" i="3" s="1"/>
  <c r="F170" i="3"/>
  <c r="H157" i="3" s="1"/>
  <c r="F151" i="3"/>
  <c r="G153" i="3" s="1"/>
  <c r="H153" i="3" s="1"/>
  <c r="G140" i="3"/>
  <c r="H140" i="3" s="1"/>
  <c r="H132" i="3"/>
  <c r="G132" i="3"/>
  <c r="G129" i="3"/>
  <c r="H129" i="3" s="1"/>
  <c r="G124" i="3"/>
  <c r="G120" i="3"/>
  <c r="G115" i="3"/>
  <c r="H115" i="3" s="1"/>
  <c r="G112" i="3"/>
  <c r="G108" i="3"/>
  <c r="G101" i="3"/>
  <c r="H101" i="3" s="1"/>
  <c r="G93" i="3"/>
  <c r="H93" i="3" s="1"/>
  <c r="E92" i="3"/>
  <c r="H81" i="3"/>
  <c r="G81" i="3"/>
  <c r="G71" i="3"/>
  <c r="H71" i="3" s="1"/>
  <c r="F68" i="3"/>
  <c r="G68" i="3" s="1"/>
  <c r="H68" i="3" s="1"/>
  <c r="G58" i="3"/>
  <c r="H58" i="3" s="1"/>
  <c r="E56" i="3"/>
  <c r="G50" i="3"/>
  <c r="H50" i="3" s="1"/>
  <c r="G45" i="3"/>
  <c r="E44" i="3"/>
  <c r="E42" i="3"/>
  <c r="G39" i="3"/>
  <c r="H32" i="3"/>
  <c r="G32" i="3"/>
  <c r="H25" i="3"/>
  <c r="G25" i="3"/>
  <c r="H20" i="3"/>
  <c r="G20" i="3"/>
  <c r="E20" i="3"/>
  <c r="G12" i="3"/>
  <c r="G7" i="3"/>
  <c r="H2" i="3"/>
  <c r="G2" i="3"/>
  <c r="L171" i="1"/>
  <c r="L170" i="1"/>
  <c r="L169" i="1"/>
  <c r="L168" i="1"/>
  <c r="L167" i="1"/>
  <c r="L166" i="1"/>
  <c r="L165" i="1"/>
  <c r="L164" i="1"/>
  <c r="L163" i="1"/>
  <c r="L162" i="1"/>
  <c r="J162" i="1"/>
  <c r="I162" i="1"/>
  <c r="O162" i="1" s="1"/>
  <c r="L161" i="1"/>
  <c r="J161" i="1"/>
  <c r="I161" i="1"/>
  <c r="L160" i="1"/>
  <c r="J160" i="1"/>
  <c r="I160" i="1"/>
  <c r="O160" i="1" s="1"/>
  <c r="L159" i="1"/>
  <c r="L158" i="1"/>
  <c r="L157" i="1"/>
  <c r="I157" i="1"/>
  <c r="L156" i="1"/>
  <c r="J156" i="1"/>
  <c r="I156" i="1"/>
  <c r="L155" i="1"/>
  <c r="J155" i="1"/>
  <c r="I155" i="1"/>
  <c r="L154" i="1"/>
  <c r="J154" i="1"/>
  <c r="I154" i="1"/>
  <c r="L153" i="1"/>
  <c r="L152" i="1"/>
  <c r="J152" i="1"/>
  <c r="I152" i="1"/>
  <c r="L151" i="1"/>
  <c r="L150" i="1"/>
  <c r="L149" i="1"/>
  <c r="J149" i="1"/>
  <c r="I149" i="1"/>
  <c r="L148" i="1"/>
  <c r="L147" i="1"/>
  <c r="L146" i="1"/>
  <c r="L145" i="1"/>
  <c r="L144" i="1"/>
  <c r="I144" i="1"/>
  <c r="L143" i="1"/>
  <c r="J143" i="1"/>
  <c r="I143" i="1"/>
  <c r="L142" i="1"/>
  <c r="L141" i="1"/>
  <c r="L140" i="1"/>
  <c r="J140" i="1"/>
  <c r="I140" i="1"/>
  <c r="L139" i="1"/>
  <c r="J139" i="1"/>
  <c r="I139" i="1"/>
  <c r="L138" i="1"/>
  <c r="J138" i="1"/>
  <c r="I138" i="1"/>
  <c r="L137" i="1"/>
  <c r="I137" i="1"/>
  <c r="L136" i="1"/>
  <c r="J136" i="1"/>
  <c r="I136" i="1"/>
  <c r="L135" i="1"/>
  <c r="J135" i="1"/>
  <c r="I135" i="1"/>
  <c r="L134" i="1"/>
  <c r="J134" i="1"/>
  <c r="I134" i="1"/>
  <c r="L133" i="1"/>
  <c r="J133" i="1"/>
  <c r="I133" i="1"/>
  <c r="O133" i="1" s="1"/>
  <c r="L132" i="1"/>
  <c r="J132" i="1"/>
  <c r="I132" i="1"/>
  <c r="L131" i="1"/>
  <c r="J131" i="1"/>
  <c r="I131" i="1"/>
  <c r="L130" i="1"/>
  <c r="J130" i="1"/>
  <c r="I130" i="1"/>
  <c r="O130" i="1" s="1"/>
  <c r="L129" i="1"/>
  <c r="J129" i="1"/>
  <c r="I129" i="1"/>
  <c r="O129" i="1" s="1"/>
  <c r="L128" i="1"/>
  <c r="J128" i="1"/>
  <c r="I128" i="1"/>
  <c r="O128" i="1" s="1"/>
  <c r="L127" i="1"/>
  <c r="J127" i="1"/>
  <c r="I127" i="1"/>
  <c r="L126" i="1"/>
  <c r="J126" i="1"/>
  <c r="I126" i="1"/>
  <c r="O126" i="1" s="1"/>
  <c r="L125" i="1"/>
  <c r="J125" i="1"/>
  <c r="I125" i="1"/>
  <c r="O125" i="1" s="1"/>
  <c r="L124" i="1"/>
  <c r="J124" i="1"/>
  <c r="I124" i="1"/>
  <c r="O124" i="1" s="1"/>
  <c r="L123" i="1"/>
  <c r="J123" i="1"/>
  <c r="I123" i="1"/>
  <c r="L122" i="1"/>
  <c r="J122" i="1"/>
  <c r="I122" i="1"/>
  <c r="L121" i="1"/>
  <c r="J121" i="1"/>
  <c r="I121" i="1"/>
  <c r="L120" i="1"/>
  <c r="J120" i="1"/>
  <c r="I120" i="1"/>
  <c r="O120" i="1" s="1"/>
  <c r="L119" i="1"/>
  <c r="J119" i="1"/>
  <c r="I119" i="1"/>
  <c r="L118" i="1"/>
  <c r="J118" i="1"/>
  <c r="I118" i="1"/>
  <c r="O118" i="1" s="1"/>
  <c r="L117" i="1"/>
  <c r="J117" i="1"/>
  <c r="I117" i="1"/>
  <c r="O117" i="1" s="1"/>
  <c r="L116" i="1"/>
  <c r="J116" i="1"/>
  <c r="I116" i="1"/>
  <c r="O116" i="1" s="1"/>
  <c r="L115" i="1"/>
  <c r="J115" i="1"/>
  <c r="I115" i="1"/>
  <c r="O115" i="1" s="1"/>
  <c r="L114" i="1"/>
  <c r="J114" i="1"/>
  <c r="I114" i="1"/>
  <c r="O114" i="1" s="1"/>
  <c r="L113" i="1"/>
  <c r="J113" i="1"/>
  <c r="I113" i="1"/>
  <c r="O112" i="1"/>
  <c r="L112" i="1"/>
  <c r="I112" i="1"/>
  <c r="L111" i="1"/>
  <c r="O111" i="1" s="1"/>
  <c r="I111" i="1"/>
  <c r="O110" i="1"/>
  <c r="L110" i="1"/>
  <c r="L109" i="1"/>
  <c r="J109" i="1"/>
  <c r="I109" i="1"/>
  <c r="O109" i="1" s="1"/>
  <c r="L108" i="1"/>
  <c r="J108" i="1"/>
  <c r="I108" i="1"/>
  <c r="O108" i="1" s="1"/>
  <c r="L107" i="1"/>
  <c r="J107" i="1"/>
  <c r="I107" i="1"/>
  <c r="O107" i="1" s="1"/>
  <c r="L106" i="1"/>
  <c r="J106" i="1"/>
  <c r="I106" i="1"/>
  <c r="O106" i="1" s="1"/>
  <c r="L105" i="1"/>
  <c r="J105" i="1"/>
  <c r="I105" i="1"/>
  <c r="O105" i="1" s="1"/>
  <c r="L104" i="1"/>
  <c r="J104" i="1"/>
  <c r="I104" i="1"/>
  <c r="O104" i="1" s="1"/>
  <c r="L103" i="1"/>
  <c r="J103" i="1"/>
  <c r="I103" i="1"/>
  <c r="L102" i="1"/>
  <c r="J102" i="1"/>
  <c r="I102" i="1"/>
  <c r="O102" i="1" s="1"/>
  <c r="L101" i="1"/>
  <c r="J101" i="1"/>
  <c r="I101" i="1"/>
  <c r="O101" i="1" s="1"/>
  <c r="L100" i="1"/>
  <c r="J100" i="1"/>
  <c r="I100" i="1"/>
  <c r="O100" i="1" s="1"/>
  <c r="L99" i="1"/>
  <c r="J99" i="1"/>
  <c r="I99" i="1"/>
  <c r="O99" i="1" s="1"/>
  <c r="L98" i="1"/>
  <c r="J98" i="1"/>
  <c r="I98" i="1"/>
  <c r="O98" i="1" s="1"/>
  <c r="L97" i="1"/>
  <c r="J97" i="1"/>
  <c r="I97" i="1"/>
  <c r="O97" i="1" s="1"/>
  <c r="L96" i="1"/>
  <c r="J96" i="1"/>
  <c r="I96" i="1"/>
  <c r="O96" i="1" s="1"/>
  <c r="L95" i="1"/>
  <c r="J95" i="1"/>
  <c r="I95" i="1"/>
  <c r="L94" i="1"/>
  <c r="J94" i="1"/>
  <c r="I94" i="1"/>
  <c r="L93" i="1"/>
  <c r="J93" i="1"/>
  <c r="I93" i="1"/>
  <c r="O93" i="1" s="1"/>
  <c r="L92" i="1"/>
  <c r="J92" i="1"/>
  <c r="I92" i="1"/>
  <c r="O92" i="1" s="1"/>
  <c r="L91" i="1"/>
  <c r="J91" i="1"/>
  <c r="I91" i="1"/>
  <c r="O91" i="1" s="1"/>
  <c r="L90" i="1"/>
  <c r="J90" i="1"/>
  <c r="I90" i="1"/>
  <c r="O90" i="1" s="1"/>
  <c r="L89" i="1"/>
  <c r="J89" i="1"/>
  <c r="I89" i="1"/>
  <c r="L88" i="1"/>
  <c r="J88" i="1"/>
  <c r="I88" i="1"/>
  <c r="O88" i="1" s="1"/>
  <c r="L87" i="1"/>
  <c r="J87" i="1"/>
  <c r="I87" i="1"/>
  <c r="O87" i="1" s="1"/>
  <c r="L86" i="1"/>
  <c r="J86" i="1"/>
  <c r="I86" i="1"/>
  <c r="O86" i="1" s="1"/>
  <c r="L85" i="1"/>
  <c r="J85" i="1"/>
  <c r="I85" i="1"/>
  <c r="O85" i="1" s="1"/>
  <c r="L84" i="1"/>
  <c r="J84" i="1"/>
  <c r="I84" i="1"/>
  <c r="L83" i="1"/>
  <c r="J83" i="1"/>
  <c r="I83" i="1"/>
  <c r="L82" i="1"/>
  <c r="J82" i="1"/>
  <c r="I82" i="1"/>
  <c r="L81" i="1"/>
  <c r="J81" i="1"/>
  <c r="I81" i="1"/>
  <c r="O81" i="1" s="1"/>
  <c r="L80" i="1"/>
  <c r="J80" i="1"/>
  <c r="I80" i="1"/>
  <c r="L79" i="1"/>
  <c r="J79" i="1"/>
  <c r="I79" i="1"/>
  <c r="O79" i="1" s="1"/>
  <c r="L78" i="1"/>
  <c r="J78" i="1"/>
  <c r="I78" i="1"/>
  <c r="O78" i="1" s="1"/>
  <c r="L77" i="1"/>
  <c r="J77" i="1"/>
  <c r="I77" i="1"/>
  <c r="L76" i="1"/>
  <c r="J76" i="1"/>
  <c r="I76" i="1"/>
  <c r="O76" i="1" s="1"/>
  <c r="L75" i="1"/>
  <c r="J75" i="1"/>
  <c r="I75" i="1"/>
  <c r="L74" i="1"/>
  <c r="J74" i="1"/>
  <c r="I74" i="1"/>
  <c r="O74" i="1" s="1"/>
  <c r="L73" i="1"/>
  <c r="J73" i="1"/>
  <c r="I73" i="1"/>
  <c r="L72" i="1"/>
  <c r="J72" i="1"/>
  <c r="I72" i="1"/>
  <c r="L71" i="1"/>
  <c r="J71" i="1"/>
  <c r="I71" i="1"/>
  <c r="O71" i="1" s="1"/>
  <c r="L70" i="1"/>
  <c r="J70" i="1"/>
  <c r="I70" i="1"/>
  <c r="O70" i="1" s="1"/>
  <c r="L69" i="1"/>
  <c r="J69" i="1"/>
  <c r="I69" i="1"/>
  <c r="O69" i="1" s="1"/>
  <c r="L68" i="1"/>
  <c r="J68" i="1"/>
  <c r="I68" i="1"/>
  <c r="O68" i="1" s="1"/>
  <c r="L67" i="1"/>
  <c r="J67" i="1"/>
  <c r="I67" i="1"/>
  <c r="O67" i="1" s="1"/>
  <c r="L66" i="1"/>
  <c r="J66" i="1"/>
  <c r="I66" i="1"/>
  <c r="L65" i="1"/>
  <c r="J65" i="1"/>
  <c r="I65" i="1"/>
  <c r="O65" i="1" s="1"/>
  <c r="L64" i="1"/>
  <c r="J64" i="1"/>
  <c r="I64" i="1"/>
  <c r="O64" i="1" s="1"/>
  <c r="L63" i="1"/>
  <c r="J63" i="1"/>
  <c r="I63" i="1"/>
  <c r="L62" i="1"/>
  <c r="L61" i="1"/>
  <c r="L60" i="1"/>
  <c r="L59" i="1"/>
  <c r="L58" i="1"/>
  <c r="L57" i="1"/>
  <c r="L56" i="1"/>
  <c r="L55" i="1"/>
  <c r="L54" i="1"/>
  <c r="L53" i="1"/>
  <c r="L52" i="1"/>
  <c r="L49" i="1"/>
  <c r="L48" i="1"/>
  <c r="J48" i="1"/>
  <c r="I48" i="1"/>
  <c r="L47" i="1"/>
  <c r="J47" i="1"/>
  <c r="I47" i="1"/>
  <c r="O47" i="1" s="1"/>
  <c r="L46" i="1"/>
  <c r="J46" i="1"/>
  <c r="I46" i="1"/>
  <c r="L45" i="1"/>
  <c r="J45" i="1"/>
  <c r="I45" i="1"/>
  <c r="O45" i="1" s="1"/>
  <c r="L44" i="1"/>
  <c r="L43" i="1"/>
  <c r="J43" i="1"/>
  <c r="I43" i="1"/>
  <c r="O43" i="1" s="1"/>
  <c r="L42" i="1"/>
  <c r="L41" i="1"/>
  <c r="J41" i="1"/>
  <c r="I41" i="1"/>
  <c r="O41" i="1" s="1"/>
  <c r="L39" i="1"/>
  <c r="L38" i="1"/>
  <c r="L37" i="1"/>
  <c r="J37" i="1"/>
  <c r="I37" i="1"/>
  <c r="O37" i="1" s="1"/>
  <c r="L36" i="1"/>
  <c r="J36" i="1"/>
  <c r="I36" i="1"/>
  <c r="O36" i="1" s="1"/>
  <c r="L35" i="1"/>
  <c r="J35" i="1"/>
  <c r="I35" i="1"/>
  <c r="L34" i="1"/>
  <c r="J34" i="1"/>
  <c r="I34" i="1"/>
  <c r="O34" i="1" s="1"/>
  <c r="L33" i="1"/>
  <c r="J33" i="1"/>
  <c r="I33" i="1"/>
  <c r="L31" i="1"/>
  <c r="C31" i="1"/>
  <c r="I31" i="1" s="1"/>
  <c r="L30" i="1"/>
  <c r="J30" i="1"/>
  <c r="I30" i="1"/>
  <c r="L29" i="1"/>
  <c r="J29" i="1"/>
  <c r="I29" i="1"/>
  <c r="O29" i="1" s="1"/>
  <c r="L28" i="1"/>
  <c r="J28" i="1"/>
  <c r="I28" i="1"/>
  <c r="O28" i="1" s="1"/>
  <c r="L27" i="1"/>
  <c r="J27" i="1"/>
  <c r="I27" i="1"/>
  <c r="O27" i="1" s="1"/>
  <c r="L26" i="1"/>
  <c r="J26" i="1"/>
  <c r="I26" i="1"/>
  <c r="O26" i="1" s="1"/>
  <c r="L32" i="1"/>
  <c r="J32" i="1"/>
  <c r="I32" i="1"/>
  <c r="O32" i="1" s="1"/>
  <c r="L25" i="1"/>
  <c r="L24" i="1"/>
  <c r="J24" i="1"/>
  <c r="I24" i="1"/>
  <c r="L23" i="1"/>
  <c r="J23" i="1"/>
  <c r="I23" i="1"/>
  <c r="L22" i="1"/>
  <c r="J22" i="1"/>
  <c r="I22" i="1"/>
  <c r="O22" i="1" s="1"/>
  <c r="L21" i="1"/>
  <c r="J21" i="1"/>
  <c r="I21" i="1"/>
  <c r="O21" i="1" s="1"/>
  <c r="L20" i="1"/>
  <c r="J20" i="1"/>
  <c r="I20" i="1"/>
  <c r="L19" i="1"/>
  <c r="J19" i="1"/>
  <c r="I19" i="1"/>
  <c r="O19" i="1" s="1"/>
  <c r="L18" i="1"/>
  <c r="J18" i="1"/>
  <c r="I18" i="1"/>
  <c r="L17" i="1"/>
  <c r="J17" i="1"/>
  <c r="I17" i="1"/>
  <c r="O17" i="1" s="1"/>
  <c r="L16" i="1"/>
  <c r="I16" i="1"/>
  <c r="O16" i="1" s="1"/>
  <c r="L15" i="1"/>
  <c r="J15" i="1"/>
  <c r="I15" i="1"/>
  <c r="O15" i="1" s="1"/>
  <c r="L14" i="1"/>
  <c r="J14" i="1"/>
  <c r="I14" i="1"/>
  <c r="L13" i="1"/>
  <c r="J13" i="1"/>
  <c r="I13" i="1"/>
  <c r="O13" i="1" s="1"/>
  <c r="L12" i="1"/>
  <c r="J12" i="1"/>
  <c r="I12" i="1"/>
  <c r="O12" i="1" s="1"/>
  <c r="L11" i="1"/>
  <c r="J11" i="1"/>
  <c r="I11" i="1"/>
  <c r="O11" i="1" s="1"/>
  <c r="L10" i="1"/>
  <c r="J10" i="1"/>
  <c r="I10" i="1"/>
  <c r="O10" i="1" s="1"/>
  <c r="L9" i="1"/>
  <c r="J9" i="1"/>
  <c r="I9" i="1"/>
  <c r="O9" i="1" s="1"/>
  <c r="L8" i="1"/>
  <c r="J8" i="1"/>
  <c r="I8" i="1"/>
  <c r="L7" i="1"/>
  <c r="J7" i="1"/>
  <c r="I7" i="1"/>
  <c r="O7" i="1" s="1"/>
  <c r="L6" i="1"/>
  <c r="C6" i="1"/>
  <c r="J6" i="1" s="1"/>
  <c r="L5" i="1"/>
  <c r="J5" i="1"/>
  <c r="I5" i="1"/>
  <c r="O5" i="1" s="1"/>
  <c r="L4" i="1"/>
  <c r="J4" i="1"/>
  <c r="I4" i="1"/>
  <c r="O4" i="1" s="1"/>
  <c r="L3" i="1"/>
  <c r="J3" i="1"/>
  <c r="I3" i="1"/>
  <c r="O3" i="1" s="1"/>
  <c r="L1" i="1" l="1"/>
  <c r="J31" i="1"/>
  <c r="L1" i="4"/>
  <c r="I6" i="1"/>
  <c r="G157" i="3"/>
</calcChain>
</file>

<file path=xl/sharedStrings.xml><?xml version="1.0" encoding="utf-8"?>
<sst xmlns="http://schemas.openxmlformats.org/spreadsheetml/2006/main" count="3795" uniqueCount="1076">
  <si>
    <t>WHERE IS IT?</t>
  </si>
  <si>
    <t xml:space="preserve">Total Cost </t>
  </si>
  <si>
    <t>Master List</t>
  </si>
  <si>
    <t>Box or Stocking Location</t>
  </si>
  <si>
    <t># included in package</t>
  </si>
  <si>
    <t># needed</t>
  </si>
  <si>
    <t xml:space="preserve">Materials </t>
  </si>
  <si>
    <t>Link</t>
  </si>
  <si>
    <t>Package Cost</t>
  </si>
  <si>
    <t># packages needed in LAB</t>
  </si>
  <si>
    <t>Cost per unit</t>
  </si>
  <si>
    <t>unit measurement</t>
  </si>
  <si>
    <t>units</t>
  </si>
  <si>
    <t>Per lab cost of stocked item</t>
  </si>
  <si>
    <t># units Needed for Activity</t>
  </si>
  <si>
    <t>Activity Cost</t>
  </si>
  <si>
    <t>AC1</t>
  </si>
  <si>
    <t>S</t>
  </si>
  <si>
    <t>Assorted Color Paper, 625 sheets</t>
  </si>
  <si>
    <t>https://www.amazon.com/Astrobrights-Collection-5-Color-Assortment-91624/dp/B07Q2WYFRZ/ref=sr_1_1?dchild=1&amp;keywords=assorted+color+paper&amp;qid=1614804055&amp;sr=8-1</t>
  </si>
  <si>
    <t>sheets</t>
  </si>
  <si>
    <t>AC10</t>
  </si>
  <si>
    <t>P</t>
  </si>
  <si>
    <t>Colored Pencils, 432 pcs</t>
  </si>
  <si>
    <t>https://www.amazon.com/Madisi-Colored-Pencils-Bulk-Pre-Sharpened/dp/B07ZYT52MX/ref=sxts_b2b_sx_reorder?cv_ct_cx=colored+pencils+bulk&amp;dchild=1&amp;keywords=colored+pencils+bulk&amp;pd_rd_i=B07ZYT52MX&amp;pd_rd_r=7b63ec91-4037-433b-9e83-bd40eda390c0&amp;pd_rd_w=1Ahlk&amp;pd_rd_wg=OZ8z0&amp;pf_rd_p=55e3f870-f610-46d5-a6bd-2adc9a5c4c7c&amp;pf_rd_r=AK6KWDNK62769D5ZG15Q&amp;qid=1614804863&amp;sr=1-1-f5ebfd8e-82c1-4b4e-97d5-2aa47aa18b69</t>
  </si>
  <si>
    <t>count</t>
  </si>
  <si>
    <t>AC11</t>
  </si>
  <si>
    <t>Construction Paper, 500 sheets, assorted color</t>
  </si>
  <si>
    <t>https://www.amazon.com/SunWorks-Construction-Assorted-Colors-Sheets/dp/B0078ZZ83Y/ref=sxts_b2b_sx_reorder?crid=1HVM7AWAMOLFA&amp;cv_ct_cx=construction%2Bpaper%2Bassorted%2Bcolors&amp;dchild=1&amp;keywords=construction%2Bpaper%2Bassorted%2Bcolors&amp;pd_rd_i=B0078ZZ83Y&amp;pd_rd_r=a729ed4b-6d63-44f4-b814-a76f1ede11c0&amp;pd_rd_w=UTfIs&amp;pd_rd_wg=fhSBF&amp;pf_rd_p=55e3f870-f610-46d5-a6bd-2adc9a5c4c7c&amp;pf_rd_r=RRAAAYJJXS1KJ3EREC9C&amp;qid=1614804972&amp;s=office-products&amp;sprefix=construction%2Bpaper%2Coffice-products%2C248&amp;sr=1-1-f5ebfd8e-82c1-4b4e-97d5-2aa47aa18b69&amp;th=1</t>
  </si>
  <si>
    <t>AC12</t>
  </si>
  <si>
    <t>A</t>
  </si>
  <si>
    <t>Craft Wire, 20 g, 20 assorted colors, 32.8 ft</t>
  </si>
  <si>
    <t>https://www.amazon.com/Inspirelle-Colors-Aluminum-Artistic-Jewelry/dp/B07DLR4KTP/ref=sr_1_2?dchild=1&amp;keywords=20g+wire&amp;qid=1614828224&amp;sr=8-2</t>
  </si>
  <si>
    <t>feet</t>
  </si>
  <si>
    <t>AC13</t>
  </si>
  <si>
    <t>Crayons, Mega Bucket, 800 ct</t>
  </si>
  <si>
    <t>https://www.amazon.com/Colorations-CRRGSIXT-Regular-Crayons-Colors/dp/B01HZMQ6F8/ref=pd_bp_sim_b2b_1?pd_rd_w=xdPtZ&amp;pf_rd_p=bdb5d774-733c-4f04-8009-80f934b6d9ff&amp;pf_rd_r=XSKPW9EHC2SVKTS8F7YC&amp;pd_rd_r=6c32fd22-c7ac-4a19-9b22-242799061a96&amp;pd_rd_wg=VJq5h&amp;pd_rd_i=B01HZMQ6F8&amp;psc=1</t>
  </si>
  <si>
    <t>AC14</t>
  </si>
  <si>
    <t>Cutting Mat, 12x18</t>
  </si>
  <si>
    <t>https://www.amazon.com/Healing-Cutting-Precision-Scrapbooking-Project/dp/B088M48Z3G/ref=sr_1_2?dchild=1&amp;keywords=cutting+mat&amp;qid=1614832932&amp;s=industrial&amp;sr=1-2</t>
  </si>
  <si>
    <t>AC15</t>
  </si>
  <si>
    <t>B</t>
  </si>
  <si>
    <t>Drawing Stencils (21 pcs)</t>
  </si>
  <si>
    <t>https://www.amazon.com/CZONG-Stencils-Different-Imaginative-Childrens/dp/B07V3SHX6L/ref=sr_1_1?dchild=1&amp;keywords=drawing+stencils&amp;qid=1614806091&amp;sr=8-1</t>
  </si>
  <si>
    <t>AC16</t>
  </si>
  <si>
    <t>M</t>
  </si>
  <si>
    <t>Felt Fabric, 4x4 sheets, 1mm thick, assorted colors, 40 pcs</t>
  </si>
  <si>
    <t>https://www.amazon.com/flic-flac-inches-Assorted-Fabric-Patchwork/dp/B01GCRXBVE/ref=sr_1_1?dchild=1&amp;keywords=felt+fabric+4x4&amp;qid=1614806128&amp;sr=8-1</t>
  </si>
  <si>
    <t>pieces</t>
  </si>
  <si>
    <t>AC17</t>
  </si>
  <si>
    <t>N</t>
  </si>
  <si>
    <t>Foam Sheets, 100 pk, assorted colors</t>
  </si>
  <si>
    <t>https://www.amazon.com/Sheets-Assorted-Better-Office-Products/dp/B089DPDYKV/ref=sr_1_1?dchild=1&amp;keywords=foam+sheets&amp;qid=1614806181&amp;sr=8-1</t>
  </si>
  <si>
    <t>AC18</t>
  </si>
  <si>
    <t>Gems, 900 pcs, assorted</t>
  </si>
  <si>
    <t>https://www.amazon.com/JPSOR-Flatback-Rhinestones-Gemstone-Embellishments/dp/B07C1L5JCJ/ref=sxin_9_ac_d_rm?ac_md=0-0-Y3JhZnQgZ2Vtcw%3D%3D-ac_d_rm&amp;cv_ct_cx=craft+gems&amp;dchild=1&amp;keywords=craft+gems&amp;pd_rd_i=B07C1L5JCJ&amp;pd_rd_r=c7e197a3-ac4d-447e-8c17-0bdbdcd4275d&amp;pd_rd_w=5iHbr&amp;pd_rd_wg=53KSl&amp;pf_rd_p=5ceb2a76-ceaa-45a9-982b-6fa61a20d67b&amp;pf_rd_r=8Y8VWVXS3MJS7AT915VN&amp;psc=1&amp;qid=1614806246&amp;sr=1-1-12d4272d-8adb-4121-8624-135149aa9081</t>
  </si>
  <si>
    <t>AC19</t>
  </si>
  <si>
    <t>I</t>
  </si>
  <si>
    <t>Glitter, assorted colors</t>
  </si>
  <si>
    <t>https://www.amazon.com/Glitter-Teenitor-Painting-Scrapbooking-Assorted/dp/B07JPF9T9X/ref=sr_1_1?crid=1WLRH6XHUZYMK&amp;dchild=1&amp;keywords=glitter+for+classroom&amp;qid=1614806317&amp;sprefix=glitter+for+clas%2Carts-crafts%2C232&amp;sr=8-1</t>
  </si>
  <si>
    <t>oz</t>
  </si>
  <si>
    <t>AC2</t>
  </si>
  <si>
    <t>Pony Beads, 4,600 pcs 9mm Pony Beads Set in 27 Colors with Letter Beads, Star Beads and Elastic String for Bracelet Jewelry Making by INSCRAFT</t>
  </si>
  <si>
    <t>https://www.amazon.com/gp/product/B07ZKJBS38/ref=ppx_yo_dt_b_search_asin_title?ie=UTF8&amp;psc=1</t>
  </si>
  <si>
    <t>AC20</t>
  </si>
  <si>
    <t>Googly Eyes, 1680 pcs, assorted, self adhesive</t>
  </si>
  <si>
    <t>https://www.amazon.com/1680pcs-Googly-Adhesive-Sticker-ZZYI/dp/B07VCHQ8H2/ref=sr_1_3?dchild=1&amp;keywords=assorted+googly+eyes&amp;qid=1614806363&amp;sr=8-3</t>
  </si>
  <si>
    <t>AC21</t>
  </si>
  <si>
    <t>Letter beads, 1000 pcs,  with large holes</t>
  </si>
  <si>
    <t>https://www.amazon.com/gp/product/B07D3R8Y8P/ref=ppx_yo_dt_b_asin_title_o01_s00?ie=UTF8&amp;psc=1</t>
  </si>
  <si>
    <t>box</t>
  </si>
  <si>
    <t>AC22</t>
  </si>
  <si>
    <t>Natural Feathers, 180 pcs, 6 style</t>
  </si>
  <si>
    <t>https://www.amazon.com/Pheasant-Feathers-Accessories-Decoration-Dress-ups/dp/B07MPB4Q8N/ref=sr_1_1?dchild=1&amp;keywords=natural+feathers+bulk&amp;qid=1614806557&amp;sr=8-1</t>
  </si>
  <si>
    <t>AC23</t>
  </si>
  <si>
    <t>Natural Jute Twine, 3 ply, 984 ft</t>
  </si>
  <si>
    <t>https://www.amazon.com/Tenn-Well-Industrial-Materials-Decoration/dp/B06XK69MQJ/ref=sr_1_2?dchild=1&amp;keywords=jute+twine&amp;qid=1614820141&amp;sr=8-2</t>
  </si>
  <si>
    <t>AC24</t>
  </si>
  <si>
    <t>Origami Paper, 350 sheets, 6 inch square, 50 patterns</t>
  </si>
  <si>
    <t>https://www.amazon.com/Kool-Krafts-Origami-Projects-Colored/dp/B07YGRCXVT/ref=sxin_10?ascsubtag=amzn1.osa.6ebea8a3-bb8a-4e08-9c12-9bf12816de4b.ATVPDKIKX0DER.en_US&amp;creativeASIN=B07YGRCXVT&amp;cv_ct_cx=origami+paper+bulk&amp;cv_ct_id=amzn1.osa.6ebea8a3-bb8a-4e08-9c12-9bf12816de4b.ATVPDKIKX0DER.en_US&amp;cv_ct_pg=search&amp;cv_ct_we=asin&amp;cv_ct_wn=osp-single-source-earns-comm&amp;dchild=1&amp;keywords=origami+paper+bulk&amp;linkCode=oas&amp;pd_rd_i=B07YGRCXVT&amp;pd_rd_r=1c2039ae-4222-43e7-8fa6-4c1de692b743&amp;pd_rd_w=vKEle&amp;pd_rd_wg=U8OoM&amp;pf_rd_p=35b32c02-1b41-4e49-9b89-0297af2446e1&amp;pf_rd_r=V6HMBE2MBXCP7CYT8RGE&amp;qid=1614806620&amp;sr=1-3-64f3a41a-73ca-403a-923c-8152c45485fe&amp;tag=newfolks-20</t>
  </si>
  <si>
    <t>AC25</t>
  </si>
  <si>
    <t>K</t>
  </si>
  <si>
    <t>Paint palette trays, 15 pcs</t>
  </si>
  <si>
    <t>https://www.amazon.com/dp/B08BZ5D4P3?pd_rd_i=B08BZ5D4P3&amp;pd_rd_w=1SGVf&amp;pf_rd_p=51cf0d17-50cf-4c89-b1a7-606703cfac11&amp;pd_rd_wg=Hr60P&amp;pf_rd_r=HPQ9AP2VAYZ9516Z3MA8&amp;pd_rd_r=21da0335-773d-45c0-a4ea-47087c152d7c</t>
  </si>
  <si>
    <t>AC26</t>
  </si>
  <si>
    <t>Paint rollers</t>
  </si>
  <si>
    <t>https://www.amazon.com/dp/B07FDG1JHD?pd_rd_i=B07FDG1JHD&amp;pd_rd_w=Hmgf1&amp;pf_rd_p=51cf0d17-50cf-4c89-b1a7-606703cfac11&amp;pd_rd_wg=I6OOW&amp;pf_rd_r=B7MHJK4C2RDR1823EDRY&amp;pd_rd_r=3ef86ca5-1c6f-4494-83a6-6936e9270626</t>
  </si>
  <si>
    <t>AC27</t>
  </si>
  <si>
    <t>Paper cups (3 oz 300 pk)</t>
  </si>
  <si>
    <t>https://www.amazon.com/White-Disposable-Bathroom-Espresso-Mouthwash/dp/B07WMYJPFW/ref=sr_1_3?crid=FP12H19H82S2&amp;dchild=1&amp;keywords=3+oz+cups+bulk&amp;qid=1614818835&amp;sprefix=3+oz+cups%2Carts-crafts%2C226&amp;sr=8-3</t>
  </si>
  <si>
    <t>AC29</t>
  </si>
  <si>
    <t>Plastic lacing cord, 10 rolls, 100 yds</t>
  </si>
  <si>
    <t>https://www.amazon.com/Plastic-Lacing-Cord-Bracelets-Keychains/dp/B08FNHJQ4T/ref=sr_1_4?dchild=1&amp;keywords=bracelet+string+kids&amp;qid=1614828601&amp;sr=8-4</t>
  </si>
  <si>
    <t>yards</t>
  </si>
  <si>
    <t>AC3</t>
  </si>
  <si>
    <t>C</t>
  </si>
  <si>
    <t>Balloons, 12 inch, assorted color, 150 pcs</t>
  </si>
  <si>
    <t>https://www.amazon.com/Prextex-Balloons-Assorted-Rainbow-Colors/dp/B07JBC4143/ref=sr_1_14?dchild=1&amp;keywords=assorted+12+inch+balloons&amp;qid=1614820709&amp;sr=8-14</t>
  </si>
  <si>
    <t>AC30</t>
  </si>
  <si>
    <t>D</t>
  </si>
  <si>
    <t>Craftsticks</t>
  </si>
  <si>
    <t>Quality art</t>
  </si>
  <si>
    <t>Pom Poms, 2000 pcs + 200 eyes</t>
  </si>
  <si>
    <t>https://www.amazon.com/Carl-Kay-2200-Jumbo-Assorted/dp/B082WMBD41/ref=sr_1_5?dchild=1&amp;keywords=assorted+pom+poms&amp;qid=1614818976&amp;sr=8-5</t>
  </si>
  <si>
    <t>AC31</t>
  </si>
  <si>
    <t>https://www.amazon.com/Colorations-CPCS-Natural-Craft-Classroom/dp/B01HZMP7CG/ref=sr_1_1?dchild=1&amp;keywords=assorted+craft+sticks&amp;qid=1614819056&amp;sr=8-1</t>
  </si>
  <si>
    <t>AC32</t>
  </si>
  <si>
    <t>V- Floor behind Bungee</t>
  </si>
  <si>
    <t>Rice, 5 lb</t>
  </si>
  <si>
    <t>https://www.amazon.com/Nishiki-Medium-Grain-Rice-Pound/dp/B00852ZN2U/ref=sr_1_1?crid=1G5UQPQIMGO65&amp;dchild=1&amp;keywords=white+rice+5lb&amp;qid=1614819165&amp;sprefix=white+rice+5%2Caps%2C238&amp;sr=8-1</t>
  </si>
  <si>
    <t>pounds</t>
  </si>
  <si>
    <t>AC33</t>
  </si>
  <si>
    <t>Salt, 4 lb, iodized</t>
  </si>
  <si>
    <t>https://www.amazon.com/Morton-Iodized-Table-Salt-4lb/dp/B001GHYO4E/ref=sr_1_1_mod_primary_b2b_rd?dchild=1&amp;keywords=iodized+salt&amp;qid=1614819268&amp;sbo=iipSovEujcLxqVQKvXp2ig%3D%3D&amp;sr=8-1</t>
  </si>
  <si>
    <t>AC34</t>
  </si>
  <si>
    <t>Sequins, 230 gms, assorted</t>
  </si>
  <si>
    <t>https://www.amazon.com/Chenille-Kraft-Sequins-Spangles-Shaker/dp/B002FTJFR8/ref=sr_1_1?dchild=1&amp;keywords=assorted+craft+sequins&amp;qid=1614819413&amp;sr=8-1</t>
  </si>
  <si>
    <t>grams</t>
  </si>
  <si>
    <t>AC35</t>
  </si>
  <si>
    <t>Stickers, 1650 assorted</t>
  </si>
  <si>
    <t>https://www.amazon.com/Cute-Cool-Kids-Sticker-Pack/dp/B07NGPYFHK/ref=sxin_10_lp-trr-2-na_89795959ea9e0cefae14790eb8784e68d349918f?cv_ct_cx=assorted+stickers&amp;dchild=1&amp;keywords=assorted+stickers&amp;pd_rd_i=B07NGPYFHK&amp;pd_rd_r=25144d75-dacc-4613-9c05-18feb28099d5&amp;pd_rd_w=oLFrX&amp;pd_rd_wg=VR3wy&amp;pf_rd_p=79c6e13e-fbdb-4ab1-8d83-9d1dbd2f11f4&amp;pf_rd_r=ESGK5R8Q3EHS5B7D4AD0&amp;qid=1614819540&amp;sr=1-2-5519553e-2baa-451e-af83-b0156e5c6669</t>
  </si>
  <si>
    <t>AC36</t>
  </si>
  <si>
    <t>String, 10 ply, Cotton white, 475 ft</t>
  </si>
  <si>
    <t>https://www.amazon.com/Quality-Park-String-Cotton-46171/dp/B0013L5DFC/ref=sr_1_1?dchild=1&amp;keywords=string+10+ply+cotton&amp;qid=1614820191&amp;sr=8-1</t>
  </si>
  <si>
    <t>AC37</t>
  </si>
  <si>
    <t>Buckets</t>
  </si>
  <si>
    <t>Tempera Paints, 32 oz, pk 12</t>
  </si>
  <si>
    <t>https://www.amazon.com/Worldwide-LT5-Splash-Tempera-Assortment/dp/B07666FHSN/ref=sr_1_3?dchild=1&amp;keywords=tempera+paint&amp;qid=1614819986&amp;s=arts-crafts&amp;sr=1-3</t>
  </si>
  <si>
    <t>ounces</t>
  </si>
  <si>
    <t>AC39</t>
  </si>
  <si>
    <t>Watercolor pack, 36 pk</t>
  </si>
  <si>
    <t>https://www.amazon.com/Watercolor-Washable-Classroom-Color-Swell/dp/B01KP91ST2/ref=sr_1_1?crid=2LUTUSXJWT3FY&amp;dchild=1&amp;keywords=watercolor+paint+sets+bulk&amp;qid=1614820038&amp;s=arts-crafts&amp;sprefix=watercolor+paint+set%2Carts-crafts%2C236&amp;sr=1-1</t>
  </si>
  <si>
    <t>AC4</t>
  </si>
  <si>
    <t>Right Side Shelf</t>
  </si>
  <si>
    <t>Brown Craft Paper (roll, 200 ft, 17.5 in)</t>
  </si>
  <si>
    <t>https://www.amazon.com/American-Paper-Wrapping-Shipping-Covering/dp/B079VQWKNT/ref=sr_1_2_mod_primary_b2b_rd?dchild=1&amp;keywords=brown+craft+paper+rolls&amp;qid=1614804119&amp;sbo=iipSovEujcLxqVQKvXp2ig%3D%3D&amp;sr=8-2</t>
  </si>
  <si>
    <t>AC40</t>
  </si>
  <si>
    <t>Wooden Skewer Sticks, 12 inch, 400</t>
  </si>
  <si>
    <t>https://www.amazon.com/DecorRack-Natural-Barbecue-Marshmallow-Roasting/dp/B079J3KJNS/ref=sr_1_2?dchild=1&amp;keywords=wooden%2Bskewers%2C%2B12%2Binch&amp;qid=1614819819&amp;s=home-garden&amp;sr=1-2&amp;th=1</t>
  </si>
  <si>
    <t>AC41</t>
  </si>
  <si>
    <t>Wooden Skewer Sticks, 6 inch, 400 pcs</t>
  </si>
  <si>
    <t>https://www.amazon.com/DecorRack-Natural-Barbecue-Marshmallow-Roasting/dp/B07QHFTG42/ref=sr_1_2?dchild=1&amp;keywords=wooden%2Bskewers%2C%2B12%2Binch&amp;qid=1614819819&amp;s=home-garden&amp;sr=1-2&amp;th=1</t>
  </si>
  <si>
    <t>AC42</t>
  </si>
  <si>
    <t>Yarn Skeins, 30 assorted colors, 1300 yds</t>
  </si>
  <si>
    <t>https://www.amazon.com/Craftiss-Acrylic-Perfect-Knitting-Crochet/dp/B07FS4P59J/ref=sxin_10?ascsubtag=amzn1.osa.1e38b3ca-559f-4b99-9cf5-c2823356c211.ATVPDKIKX0DER.en_US&amp;creativeASIN=B07FS4P59J&amp;cv_ct_cx=assorted+yarn&amp;cv_ct_id=amzn1.osa.1e38b3ca-559f-4b99-9cf5-c2823356c211.ATVPDKIKX0DER.en_US&amp;cv_ct_pg=search&amp;cv_ct_we=asin&amp;cv_ct_wn=osp-single-source-earns-comm&amp;dchild=1&amp;keywords=assorted+yarn&amp;linkCode=oas&amp;pd_rd_i=B07FS4P59J&amp;pd_rd_r=810d1060-aac1-42b4-a9be-d6c5a9da241b&amp;pd_rd_w=3xUQj&amp;pd_rd_wg=TtfGZ&amp;pf_rd_p=35b32c02-1b41-4e49-9b89-0297af2446e1&amp;pf_rd_r=G370CYPAP78PJK2B01R5&amp;qid=1614819894&amp;s=home-garden&amp;sr=1-3-64f3a41a-73ca-403a-923c-8152c45485fe&amp;tag=scrippsonsite-20</t>
  </si>
  <si>
    <t>AC44</t>
  </si>
  <si>
    <t>Markers, WASHABLE</t>
  </si>
  <si>
    <t>AC46</t>
  </si>
  <si>
    <t>H</t>
  </si>
  <si>
    <t>Stapler</t>
  </si>
  <si>
    <t>AC47</t>
  </si>
  <si>
    <t>J</t>
  </si>
  <si>
    <t>Eraser</t>
  </si>
  <si>
    <t>AC48</t>
  </si>
  <si>
    <t>Pipe Cleaners, assorted, 600, 6mmx12 in</t>
  </si>
  <si>
    <t>https://www.amazon.com/Acerich-Assorted-Cleaners-Decorations-Chenille/dp/B07BNBCYCL/ref=sr_1_1?dchild=1&amp;keywords=assorted+pipe+cleaners&amp;qid=1614818921&amp;sr=8-1</t>
  </si>
  <si>
    <t>AC49</t>
  </si>
  <si>
    <t>Corks</t>
  </si>
  <si>
    <t>https://www.amazon.com/gp/product/B08J2M93CZ/ref=ppx_yo_dt_b_asin_title_o00_s00?ie=UTF8&amp;psc=1</t>
  </si>
  <si>
    <t>AC5</t>
  </si>
  <si>
    <t>Brown Paper Bags (4 lb, 250 ct)</t>
  </si>
  <si>
    <t>https://www.amazon.com/Stock-Your-Home-Kraft-Brown/dp/B0882R645Y/ref=sr_1_19?dchild=1&amp;keywords=kraft+brown+paper+bags&amp;qid=1614804275&amp;sr=8-19</t>
  </si>
  <si>
    <t>AC50</t>
  </si>
  <si>
    <t>Cotton balls</t>
  </si>
  <si>
    <t>https://www.amazon.com/Kendall-Covidien-Prepping-Cotton-Count/dp/B00962EG7G/ref=sr_1_25?crid=162HPI2C0KMR6&amp;dchild=1&amp;keywords=cotton+balls&amp;qid=1631896264&amp;sprefix=cotton+%2Caps%2C258&amp;sr=8-25</t>
  </si>
  <si>
    <t>AC6</t>
  </si>
  <si>
    <t>Brushes, 20 pcs, assorted</t>
  </si>
  <si>
    <t>https://www.amazon.com/Paintbrushes-Watercolor-Painting-Miniature-Detailing/dp/B07YDDF26Y/ref=sr_1_32?dchild=1&amp;keywords=bristle+brushes+classroom+kit&amp;qid=1614804624&amp;sr=8-32</t>
  </si>
  <si>
    <t>AC7</t>
  </si>
  <si>
    <t>Brushes, 50 pcs, sponge, assorted</t>
  </si>
  <si>
    <t>https://www.amazon.com/CONDA-50-Piece-Assorted-Lightweight-Varnishes/dp/B07F356SK1/ref=sr_1_1?dchild=1&amp;keywords=sponge+brushes+kit&amp;qid=1614804775&amp;sr=8-1</t>
  </si>
  <si>
    <t>AC8</t>
  </si>
  <si>
    <t>Buttons, 1500 pcs</t>
  </si>
  <si>
    <t>https://www.amazon.com/Assorted-Buttons-Crafts%EF%BC%8CRound-Crafts%EF%BC%8CChildrens-Painting/dp/B07TGGZNXG/ref=sr_1_4?dchild=1&amp;keywords=buttons+assorted&amp;qid=1614804816&amp;sr=8-4</t>
  </si>
  <si>
    <t>AC9</t>
  </si>
  <si>
    <t>Colored Feathers, 600 pcs, 3-5 in, assorted</t>
  </si>
  <si>
    <t>https://www.amazon.com/Colorful-Feathers-Crafting-Decorations-Windbell/dp/B07ZJ46LRK/ref=sr_1_1?crid=3UTYALY49K5WR&amp;dchild=1&amp;keywords=colored+feathers+bulk&amp;qid=1614806462&amp;sprefix=colored+feathers%2Caps%2C240&amp;sr=8-1</t>
  </si>
  <si>
    <t>Books</t>
  </si>
  <si>
    <t>Book Bags</t>
  </si>
  <si>
    <t>many</t>
  </si>
  <si>
    <t>Picture Perfect</t>
  </si>
  <si>
    <t>bags</t>
  </si>
  <si>
    <t>C13</t>
  </si>
  <si>
    <t>Large Project boxes (48 qrts)</t>
  </si>
  <si>
    <t>https://www.amazon.com/gp/product/B001RCUNFM/ref=ppx_yo_dt_b_search_asin_title?ie=UTF8&amp;qty=4&amp;th=1</t>
  </si>
  <si>
    <t>C14</t>
  </si>
  <si>
    <t>storage totes heavy duty</t>
  </si>
  <si>
    <t>C15</t>
  </si>
  <si>
    <t>Arts and craft boxes</t>
  </si>
  <si>
    <t>https://www.amazon.com/gp/product/B071CWD2T5/ref=ppx_yo_dt_b_search_asin_title?ie=UTF8&amp;psc=1</t>
  </si>
  <si>
    <t>C16</t>
  </si>
  <si>
    <t>Large Open Reel with USB Charging and 4-Sockets</t>
  </si>
  <si>
    <t>75 ft 15 Amp 12 AWG</t>
  </si>
  <si>
    <t>C17</t>
  </si>
  <si>
    <t>Milk Crates</t>
  </si>
  <si>
    <t>GPS unit &amp; annual service</t>
  </si>
  <si>
    <t>Ammo can</t>
  </si>
  <si>
    <t>C2</t>
  </si>
  <si>
    <t>6ft</t>
  </si>
  <si>
    <t>Commercial Grade Table</t>
  </si>
  <si>
    <t>C5</t>
  </si>
  <si>
    <t>Bungee cords - thin (1/4th in)</t>
  </si>
  <si>
    <t>https://www.amazon.com/gp/product/B07ZL1Q3PY/ref=ox_sc_act_title_1?smid=A2Q1LRYTXHYQ2K&amp;psc=1</t>
  </si>
  <si>
    <t>C6</t>
  </si>
  <si>
    <t>100</t>
  </si>
  <si>
    <t>Bungee cord thick (3/8ths to 5/8ths)</t>
  </si>
  <si>
    <t>https://www.amazon.com/Elastic-Abrasion-Resistant-Crafting-Projects/dp/B082WJG7DV/ref=sr_1_6?dchild=1&amp;keywords=bungee%2Bcord%2B3%2F8%2Binch&amp;qid=1623187559&amp;sr=8-6&amp;th=1</t>
  </si>
  <si>
    <t>C7</t>
  </si>
  <si>
    <t>Mobile Whiteboard, magnetic, double sided</t>
  </si>
  <si>
    <t>https://www.amazon.com/gp/product/B07X51MT79/ref=ppx_yo_dt_b_asin_title_o00_s00?ie=UTF8&amp;psc=1</t>
  </si>
  <si>
    <t>C8</t>
  </si>
  <si>
    <t>Canopy</t>
  </si>
  <si>
    <t>CROWN SHADES 10x10 Pop up Canopy Outside Canopy, Patented One Push Tent Canopy with Wheeled Carry Bag, Bonus 8 Stakes and 4 Ropes, White</t>
  </si>
  <si>
    <t>C9</t>
  </si>
  <si>
    <t>Collapsible Folding Outdoor Utility Wagon with Oversized Bed, Black 7 Cu. Ft./ Gorilla</t>
  </si>
  <si>
    <t>Home Depot on-line</t>
  </si>
  <si>
    <t>CS1</t>
  </si>
  <si>
    <t>L</t>
  </si>
  <si>
    <t>Assorted paper edge scissors, 18 pk</t>
  </si>
  <si>
    <t>https://www.amazon.com/Decorative-Scissors-Better-Office-Products/dp/B089N2YTFN/ref=psdc_689392011_t3_B003U6SNCI</t>
  </si>
  <si>
    <t>CS11</t>
  </si>
  <si>
    <t>PapeR Plate, 500 pk, 9 inch</t>
  </si>
  <si>
    <t>https://www.amazon.com/Stock-Your-Home-Uncoated-Disposable/dp/B07YNT6GLD/ref=sr_1_3?dchild=1&amp;keywords=paper+plates&amp;qid=1614820890&amp;sr=8-3</t>
  </si>
  <si>
    <t>CS12</t>
  </si>
  <si>
    <t>Paper Clip, 3 sizes, 750 pcs</t>
  </si>
  <si>
    <t>https://www.amazon.com/Kempshott-750-Smooth-Paper-Clips/dp/B08CSQ41GX/ref=sr_1_15?dchild=1&amp;keywords=assorted+paper+clips&amp;qid=1614820933&amp;sr=8-15</t>
  </si>
  <si>
    <t>CS13</t>
  </si>
  <si>
    <t>Paper cups (8oz, 150 pack)</t>
  </si>
  <si>
    <t>https://www.amazon.com/Paper-Cups-Pack-Coffee-Water/dp/B07RQX4CHB/ref=sr_1_2?dchild=1&amp;keywords=8+oz+cups&amp;qid=1615826800&amp;sr=8-2</t>
  </si>
  <si>
    <t>CS14</t>
  </si>
  <si>
    <t>Paper Straws (1000 pcs)</t>
  </si>
  <si>
    <t>https://www.amazon.com/Zunii-Multi-Color-Biodegradable-Paper-Straws/dp/B08R6T1NMY/ref=sr_1_5?dchild=1&amp;keywords=paper+straws&amp;qid=1614821021&amp;sr=8-5</t>
  </si>
  <si>
    <t>CS15</t>
  </si>
  <si>
    <t>Patterned Paper, 192 pcs, 64 patterns</t>
  </si>
  <si>
    <t>https://www.amazon.com/Roylco-Decorative-Hues-Paper-Pack/dp/B007UT6BDE/ref=sr_1_2?dchild=1&amp;keywords=patterned+paper&amp;qid=1614821110&amp;sr=8-2</t>
  </si>
  <si>
    <t>CS16</t>
  </si>
  <si>
    <t>Pencil Sharpener, manual, 6 pk</t>
  </si>
  <si>
    <t>https://www.amazon.com/Mr-Pen-Sharpener-Colored-Sharpeners-Handheld/dp/B088812WMB/ref=sr_1_1?dchild=1&amp;keywords=manual+pencil+sharpeners+for+kids&amp;qid=1614821247&amp;sr=8-1</t>
  </si>
  <si>
    <t>CS17</t>
  </si>
  <si>
    <t>Pencils, presharpened, #2, 150 pk</t>
  </si>
  <si>
    <t>https://www.amazon.com/AmazonBasics-Pre-sharpened-Wood-Cased-Pencils/dp/B071JM699P/ref=sr_1_1?dchild=1&amp;keywords=sharpened%2Bpencils%2Bbulk&amp;qid=1614821275&amp;sr=8-1&amp;th=1</t>
  </si>
  <si>
    <t>CS18</t>
  </si>
  <si>
    <t>Pens, 144 ct</t>
  </si>
  <si>
    <t>https://www.amazon.com/BIC-Round-Ballpoint-Medium-144-Count/dp/B06WGMTMVM/ref=sr_1_1?dchild=1&amp;keywords=pens+bulk&amp;qid=1614821384&amp;sr=8-1</t>
  </si>
  <si>
    <t>CS19</t>
  </si>
  <si>
    <t>Permanent markers, assorted, 60 colors</t>
  </si>
  <si>
    <t>https://www.amazon.com/Permanent-Assorted-Doodling-Shuttle-Art/dp/B07RSRWPJY/ref=sr_1_1?dchild=1&amp;keywords=assorted+permanent+markers&amp;qid=1614821436&amp;sr=8-1</t>
  </si>
  <si>
    <t>CS2</t>
  </si>
  <si>
    <t>Dry erase lapboard class pack, 30 pk</t>
  </si>
  <si>
    <t>https://www.amazon.com/Ohuhu-Whiteboards-Including-Students-Classroom/dp/B07KC23L3L/ref=sr_1_15?crid=14G45KOIEBDUG&amp;dchild=1&amp;keywords=dry+erase+lapboard+for+kids&amp;qid=1614823915&amp;s=office-products&amp;sprefix=dry+erase+lapbo%2Coffice-products%2C233&amp;sr=1-15</t>
  </si>
  <si>
    <t>CS20</t>
  </si>
  <si>
    <t>Plastic Straws (500 pcs)</t>
  </si>
  <si>
    <t>https://www.amazon.com/Drinking-BPA-Free-Multi-Colored-Disposable-Assorted/dp/B071H4GP7D/ref=sr_1_19?dchild=1&amp;keywords=plastic+straws&amp;qid=1614821555&amp;sr=8-19</t>
  </si>
  <si>
    <t>CS21</t>
  </si>
  <si>
    <t>Post-it notes, 2x2, 24 pk</t>
  </si>
  <si>
    <t>https://www.amazon.com/Sticky-Stickies-Colorful-Sticking-Adhesive/dp/B082YNMK3C/ref=sr_1_2?crid=2QLASUENU9G2B&amp;dchild=1&amp;keywords=2x2+post+it+notes&amp;qid=1614823979&amp;s=office-products&amp;sprefix=2x2+post%2Coffice-products%2C234&amp;sr=1-2</t>
  </si>
  <si>
    <t>CS22</t>
  </si>
  <si>
    <t>Printer Paper (8 reams), 4000 sheets</t>
  </si>
  <si>
    <t>https://www.amazon.com/AmazonBasics-Bright-Multipurpose-Copy-Paper/dp/B07K8WHH5J/ref=sr_1_1_mod_primary_b2b_rd?dchild=1&amp;keywords=printing+paper+5+reams&amp;qid=1614821616&amp;sbo=iipSovEujcLxqVQKvXp2ig%3D%3D&amp;sr=8-1</t>
  </si>
  <si>
    <t>CS23</t>
  </si>
  <si>
    <t>Round toothpicks, 2 pack, 800 per box</t>
  </si>
  <si>
    <t>https://www.amazon.com/Pack-Royal-Paper-Wooden-Toothpicks/dp/B01FJ94RI2/ref=sr_1_3?crid=L1PAYSAP1G6K&amp;dchild=1&amp;keywords=round+toothpicks&amp;qid=1615828138&amp;sprefix=round+toothpicks%2Chpc%2C227&amp;sr=8-3</t>
  </si>
  <si>
    <t>CS24</t>
  </si>
  <si>
    <t>Rubber Bands (1000 pcs) 2 pk</t>
  </si>
  <si>
    <t>https://www.amazon.com/Alliance-Rubber-Assorted-Dimensions-Approx/dp/B07NJ1BHKJ/ref=sr_1_2?crid=1AMPIGHORSCI&amp;dchild=1&amp;keywords=assorted%2Brubber%2Bbands&amp;qid=1614821730&amp;sprefix=assorted%2Brubb%2Caps%2C250&amp;sr=8-2&amp;th=1</t>
  </si>
  <si>
    <t>CS25</t>
  </si>
  <si>
    <t>Rulers, 32 pcs, 12 inch</t>
  </si>
  <si>
    <t>https://www.amazon.com/Heatoe-Plastic-Rulers-Transparent-Package/dp/B0825LBY23/ref=sr_1_21?crid=3FVEIWS0OUS59&amp;dchild=1&amp;keywords=classroom+rulers+bulk&amp;qid=1614821818&amp;sprefix=classroom+rulers%2Caps%2C244&amp;sr=8-21</t>
  </si>
  <si>
    <t>CS26</t>
  </si>
  <si>
    <t>Scissors, 8 inch, 20 pk</t>
  </si>
  <si>
    <t>https://www.amazon.com/Taotree-Multipurpose-Comfort-Grip-Stainless-Classroom/dp/B07TRKJQKH/ref=sxin_11?ascsubtag=amzn1.osa.98b5e900-f682-475d-8b8d-6ee134180430.ATVPDKIKX0DER.en_US&amp;creativeASIN=B07TRKJQKH&amp;cv_ct_cx=kids+scissors+bulk&amp;cv_ct_id=amzn1.osa.98b5e900-f682-475d-8b8d-6ee134180430.ATVPDKIKX0DER.en_US&amp;cv_ct_pg=search&amp;cv_ct_we=asin&amp;cv_ct_wn=osp-single-source-earns-comm&amp;dchild=1&amp;keywords=kid+scissors+bulk&amp;linkCode=oas&amp;pd_rd_i=B07TRKJQKH&amp;pd_rd_r=3ce30d3c-e19c-4cc6-b15a-4c4bd377574e&amp;pd_rd_w=ebAay&amp;pd_rd_wg=5hibO&amp;pf_rd_p=35b32c02-1b41-4e49-9b89-0297af2446e1&amp;pf_rd_r=FRK84B9AT7NAF57GWGJM&amp;qid=1614821879&amp;sr=1-2-64f3a41a-73ca-403a-923c-8152c45485fe&amp;tag=tdbscouted-20</t>
  </si>
  <si>
    <t>CS28</t>
  </si>
  <si>
    <t>Staples (1000/bx)</t>
  </si>
  <si>
    <t>https://www.amazon.com/Officemate-Standard-Staples-General-91925/dp/B079W72LCG/ref=sr_1_1?dchild=1&amp;keywords=staples&amp;qid=1614822991&amp;s=office-products&amp;sr=1-1</t>
  </si>
  <si>
    <t>CS29</t>
  </si>
  <si>
    <t>Stopwatches, 12 pack</t>
  </si>
  <si>
    <t>https://www.amazon.com/Pgzsy-Multi-Function-Electronic-Stopwatch-Function/dp/B085GFXL7B/ref=sr_1_2?dchild=1&amp;keywords=stop+watches&amp;qid=1615826756&amp;sr=8-2</t>
  </si>
  <si>
    <t>CS3</t>
  </si>
  <si>
    <t>Dry erase markers, 15 pc set</t>
  </si>
  <si>
    <t>https://www.amazon.com/80054-Low-Odor-Markers-Assorted-15-Piece/dp/B00006JNJO/ref=psdc_1069796_t2_B0141O433A</t>
  </si>
  <si>
    <t>CS30</t>
  </si>
  <si>
    <t>Thermometers, 10 pk</t>
  </si>
  <si>
    <t>https://www.amazon.com/Learning-Advantage-7632-Student-Thermometers/dp/B014V0M6BK/ref=sr_1_1?crid=3J0ELY5M7632F&amp;dchild=1&amp;keywords=thermometer+classroom&amp;qid=1614823412&amp;sprefix=thermometer+class%2Caps%2C258&amp;sr=8-1</t>
  </si>
  <si>
    <t>CS31</t>
  </si>
  <si>
    <t>Thumb Tacks, 200 count</t>
  </si>
  <si>
    <t>https://www.amazon.com/Brands-Clear-Plastic-Steel-200-Count/dp/B00T8W2UEK/ref=sxin_9_b2b_sx_ftd_qd?cv_ct_cx=thumb+tacks&amp;dchild=1&amp;keywords=thumb+tacks&amp;pd_rd_i=B00T8W2UEK&amp;pd_rd_r=ff4e2d62-334c-4db6-b880-6fc67024e690&amp;pd_rd_w=VBAZe&amp;pd_rd_wg=HTd2w&amp;pf_rd_p=36781c68-4856-4161-b844-453ccfa48ebe&amp;pf_rd_r=3PCM8FQTH31VGP6HGHBN&amp;qid=1615830651&amp;sr=1-1-0304cd0d-f9fd-4ddc-b2dc-9bd9c73622fc</t>
  </si>
  <si>
    <t>CS32</t>
  </si>
  <si>
    <t>R</t>
  </si>
  <si>
    <t>Tin Foil (2 pk, 350 total sq ft)</t>
  </si>
  <si>
    <t>https://www.amazon.com/Amazon-Brand-Solimo-Aluminum-Square/dp/B07WJ1VB9C/ref=sr_1_3?dchild=1&amp;keywords=tin%2Bfoil&amp;qid=1614823046&amp;sr=8-3&amp;th=1</t>
  </si>
  <si>
    <t>sq feet</t>
  </si>
  <si>
    <t>CS33</t>
  </si>
  <si>
    <t>Toothbruses, 100 pk</t>
  </si>
  <si>
    <t>https://www.amazon.com/Online-Best-Service%C2%AE-Toothbrush-Individually/dp/B012PLJ458/ref=sr_1_1?crid=3V80ZPQQS55WM&amp;dchild=1&amp;keywords=toothbrushes+bulk&amp;qid=1614823129&amp;sprefix=toothbrushes%2Caps%2C285&amp;sr=8-1</t>
  </si>
  <si>
    <t>CS34</t>
  </si>
  <si>
    <t>Vinegar, 1 gal</t>
  </si>
  <si>
    <t>https://www.amazon.com/Members-Mark-Distilled-White-Vinegar/dp/B00PUOQHDA/ref=sr_1_9?dchild=1&amp;keywords=vinegar&amp;qid=1614823173&amp;sr=8-9</t>
  </si>
  <si>
    <t>gallon</t>
  </si>
  <si>
    <t>CS35</t>
  </si>
  <si>
    <t>Wooden Clothespines, 200 pk, 3 in</t>
  </si>
  <si>
    <t>https://www.amazon.com/Eldorado-Clothespins-Standard-Multipurpose-Everyday/dp/B07GPR51PF/ref=sr_1_2?crid=2I5CBNH1QS5Q4&amp;dchild=1&amp;keywords=wooden+clothespins&amp;qid=1614823547&amp;sprefix=wooden+cloth%2Caps%2C252&amp;sr=8-2</t>
  </si>
  <si>
    <t>CS36</t>
  </si>
  <si>
    <t>Yardsticks (10 pk)</t>
  </si>
  <si>
    <t>https://www.amazon.com/ETA-hand2mind-Meterstick-Yardstick-Classroom/dp/B01D9KHONS/ref=sr_1_3?dchild=1&amp;keywords=yardsticks&amp;qid=1614823221&amp;sr=8-3</t>
  </si>
  <si>
    <t>CS5</t>
  </si>
  <si>
    <t>Heavy Cardstock, 320 sheets, 65 gm, assorted color</t>
  </si>
  <si>
    <t>https://www.amazon.com/Astrobrights-Collection-Assorted-Cardstock-91630/dp/B07Q2W1BJW/ref=sr_1_1?dchild=1&amp;keywords=colored+cardstock&amp;qid=1614820774&amp;sr=8-1</t>
  </si>
  <si>
    <t>CS6</t>
  </si>
  <si>
    <t>Hole Puncher, 6 pk</t>
  </si>
  <si>
    <t>https://www.amazon.com/Emraw-Premium-Greeting-Scrapbook-Notebook/dp/B07F6THQPY/ref=sr_1_5?dchild=1&amp;keywords=single+hole+punch&amp;qid=1614820844&amp;sr=8-5</t>
  </si>
  <si>
    <t>CS7</t>
  </si>
  <si>
    <t>Kid scissors 5 in, 30 pk</t>
  </si>
  <si>
    <t>https://www.amazon.com/KUONIIY-Scissors-Comfort-Grip-Handles-Assorted/dp/B07ZH3JXC1/ref=sr_1_9?dchild=1&amp;keywords=kids+scissors+bulk&amp;qid=1614821976&amp;sr=8-9</t>
  </si>
  <si>
    <t>CS8</t>
  </si>
  <si>
    <t>Magnifiers, 50 pk</t>
  </si>
  <si>
    <t>https://www.amazon.com/NUOMI-Credit-Pocket-Magnifier-Jewelry/dp/B071LGR4H2/ref=sr_1_1?dchild=1&amp;keywords=magnifier+bulk&amp;qid=1614823437&amp;sr=8-1</t>
  </si>
  <si>
    <t>CS9</t>
  </si>
  <si>
    <t>Measuring cups, 50 pk, 32 oz</t>
  </si>
  <si>
    <t>https://www.amazon.com/dp/B08HND5CX7/ref=sspa_dk_detail_0?psc=1&amp;pd_rd_i=B08HND5CX7&amp;pd_rd_w=GriuG&amp;pf_rd_p=4269e1a0-a218-4fbd-9748-1cd337d2f2a5&amp;pd_rd_wg=R0jKt&amp;pf_rd_r=ZXTR0GG92MY913XMP9HP&amp;pd_rd_r=298af344-a3a2-4f50-abf8-a89f06a13874&amp;spLa=ZW5jcnlwdGVkUXVhbGlmaWVyPUEyREQxMFQ4NzhOVTJIJmVuY3J5cHRlZElkPUEwNTEyNjAwMU04UzhVU0lUTzRXRCZlbmNyeXB0ZWRBZElkPUEwMzM0MzMyMk5UNzQxM05PMkVQMiZ3aWRnZXROYW1lPXNwX2RldGFpbCZhY3Rpb249Y2xpY2tSZWRpcmVjdCZkb05vdExvZ0NsaWNrPXRydWU=</t>
  </si>
  <si>
    <t>EL1</t>
  </si>
  <si>
    <t>G - Gear Box</t>
  </si>
  <si>
    <t>Motor, 1.5-3.0 Volt Motor, 12 pk</t>
  </si>
  <si>
    <t>https://www.amazon.com/Topoox-15000RPM-Electric-Science-Projects/dp/B07JYM8H18/ref=sr_1_1?crid=3DBREO8LQCWO0&amp;dchild=1&amp;keywords=1.5-3v+dc+motor&amp;qid=1614824082&amp;sprefix=1.5-3v%2Coffice-products%2C223&amp;sr=8-1</t>
  </si>
  <si>
    <t>EL10</t>
  </si>
  <si>
    <t>Copper Foil Tape (6 pk), 1/4 inch x 21.8 yds</t>
  </si>
  <si>
    <t>https://www.amazon.com/Pack-Copper-Double-Sided-Conductive-Adhesive/dp/B07FLX2594/ref=sr_1_4?dchild=1&amp;keywords=copper+foil+tape%2C+1%2F4inch&amp;qid=1614824771&amp;sr=8-4</t>
  </si>
  <si>
    <t>EL11</t>
  </si>
  <si>
    <t>Copper Wire (22 g, 500 ft)</t>
  </si>
  <si>
    <t>https://www.amazon.com/Copper-Wire-Dead-Soft-Spool/dp/B01DD9L7SI/ref=sr_1_2?dchild=1&amp;keywords=22g+copper+wire&amp;qid=1614824897&amp;sr=8-2</t>
  </si>
  <si>
    <t>EL12</t>
  </si>
  <si>
    <t>DC Motor, 1.5-3V, 7mm with 12" leads, 5 pk</t>
  </si>
  <si>
    <t>https://www.amazon.com/Lethan-Rectangular-Motor-1-5-3V-Length/dp/B01HQH36AK/ref=sr_1_13?dchild=1&amp;keywords=dc+motor+with+leads&amp;qid=1614824969&amp;sr=8-13</t>
  </si>
  <si>
    <t>EL13</t>
  </si>
  <si>
    <t>Electrical Tape (6 pk)</t>
  </si>
  <si>
    <t>https://www.amazon.com/Cambridge-Electrical-Black-Professional-Listed/dp/B0143LD8QY/ref=sxin_11_ac_d_mf_rm?ac_md=0-0-ZWxlY3RyaWNhbCB0YXBl-ac_d_rm&amp;cv_ct_cx=electrical+tape&amp;dchild=1&amp;keywords=electrical+tape&amp;pd_rd_i=B0143LD8QY&amp;pd_rd_r=aab52dfe-8946-420a-a4e3-395fe0eddbdd&amp;pd_rd_w=ybR7C&amp;pd_rd_wg=MSZAO&amp;pf_rd_p=c9e9466d-54f1-4a4f-8424-1ecf374901ee&amp;pf_rd_r=79N5DT0WJ7CA043KYE7W&amp;psc=1&amp;qid=1614825078&amp;sr=1-1-849f3c3a-785c-4812-aab6-3d7cb06022f2</t>
  </si>
  <si>
    <t>EL18</t>
  </si>
  <si>
    <t>On/Off Switch, 10 pk</t>
  </si>
  <si>
    <t>https://www.amazon.com/TWTADE-Solder-Rocker-Switch-KCD1-X-Y/dp/B08QRPWWJ3/ref=sr_1_5?dchild=1&amp;keywords=on%2Boff%2Bswitch&amp;qid=1614828035&amp;sr=8-5&amp;th=1</t>
  </si>
  <si>
    <t>EL2</t>
  </si>
  <si>
    <t>3V Coin Cell Battery, 100 pk (loose)</t>
  </si>
  <si>
    <t>https://www.amazon.com/MJKAA-Battery-Batteries-KCR2032-Pack-100/dp/B073ZY5RSL/ref=sr_1_4?crid=259V0HU405DWM&amp;dchild=1&amp;keywords=3v+coin+cell+battery&amp;qid=1614824153&amp;sprefix=3v+coin+cell%2Caps%2C240&amp;sr=8-4</t>
  </si>
  <si>
    <t>EL20</t>
  </si>
  <si>
    <t>Shaft Propeller,  80 pieces</t>
  </si>
  <si>
    <t>https://www.amazon.com/dp/B073XL73F6/ref=redir_mobile_desktop?_encoding=UTF8&amp;aaxitk=2b5fc113aebad6c35065c0b65f7de90f&amp;hsa_cr_id=6848267530001&amp;pd_rd_plhdr=t&amp;pd_rd_r=1ab4c551-524e-4c66-ac00-50b9f560c732&amp;pd_rd_w=YKeFl&amp;pd_rd_wg=0tiNa&amp;ref_=sbx_be_s_sparkle_td_asin_1_bkgd</t>
  </si>
  <si>
    <t>EL21</t>
  </si>
  <si>
    <t>Aluminum Wire (20 gauge, 770 ft)</t>
  </si>
  <si>
    <t>https://www.amazon.com/BENECREAT-Aluminum-Anodized-Jewelry-Beading/dp/B07WNWHT2P/ref=sr_1_1?dchild=1&amp;keywords=20g+wire+770+ft&amp;qid=1614828348&amp;sr=8-1</t>
  </si>
  <si>
    <t>EL22</t>
  </si>
  <si>
    <t>E</t>
  </si>
  <si>
    <t>Funnels, set of 6, 4 sizes</t>
  </si>
  <si>
    <t>https://www.amazon.com/General-Purpose-Plastic-Funnels-Assorted/dp/B075X5LG9F/ref=sr_1_2?dchild=1&amp;keywords=funnels%2C+set+of+12&amp;qid=1614828877&amp;sr=8-2</t>
  </si>
  <si>
    <t>EL23</t>
  </si>
  <si>
    <t>Gears (300 pcs) decorative metal</t>
  </si>
  <si>
    <t>https://www.amazon.com/Awtlife-Assorted-Vintage-Antique-Steampunk/dp/B07BVMMGYK/ref=sr_1_4?dchild=1&amp;keywords=gears&amp;qid=1614828898&amp;sr=8-4</t>
  </si>
  <si>
    <t>EL24</t>
  </si>
  <si>
    <t>Hex Nuts, assorted, 360 pcs </t>
  </si>
  <si>
    <t>https://www.amazon.com/HELIFOUNER-Pieces-Sizes-Stainless-Assortment/dp/B08LZB7S6H/ref=sr_1_14?dchild=1&amp;keywords=assorted+nuts+and+bolts&amp;qid=1614829041&amp;sr=8-14</t>
  </si>
  <si>
    <t>EL25</t>
  </si>
  <si>
    <t>Marbles, 3 sizes, 160 count</t>
  </si>
  <si>
    <t>https://www.amazon.com/Regal-Traditional-Marbles-Storage-Patterns/dp/B08F2ZQP7G/ref=sr_1_1?dchild=1&amp;keywords=marbles&amp;qid=1614828953&amp;sr=8-1</t>
  </si>
  <si>
    <t>EL26</t>
  </si>
  <si>
    <t>Stainless Steel Washers, assorted</t>
  </si>
  <si>
    <t>https://www.amazon.com/gp/product/B08KZYQP9W/ref=ppx_yo_dt_b_search_asin_title?ie=UTF8&amp;psc=1</t>
  </si>
  <si>
    <t>EL27</t>
  </si>
  <si>
    <t>Plastic gears</t>
  </si>
  <si>
    <t>GREEN FABWOOD 75 Type Plastic Crown Gear Single Double Reduction Gear Worm Gear (Original Version): Amazon.com: Industrial &amp; Scientific</t>
  </si>
  <si>
    <t>EL28</t>
  </si>
  <si>
    <t>Alligator clips</t>
  </si>
  <si>
    <t>https://www.amazon.com/Alligator-Leads-ELEGOO-Double-end-Jumper/dp/B0739YWFQ6/ref=sr_1_4?dchild=1&amp;keywords=alligator+clips&amp;qid=1619108834&amp;sr=8-4</t>
  </si>
  <si>
    <t>package</t>
  </si>
  <si>
    <t>EL29</t>
  </si>
  <si>
    <t>Vibrating Motors BestTong DC 1.5V 3V 6mm x 10mm Miniature Micro 2 Wires Pack of 15</t>
  </si>
  <si>
    <t>https://www.amazon.com/BestTong-Miniature-Vibrating-Vibration-Coreless/dp/B073NGPHDR/ref=sr_1_2?crid=2TEBEJR7B9YJZ&amp;keywords=vibrating+motors&amp;qid=1645046239&amp;sprefix=vibrating+motors%2Caps%2C130&amp;sr=8-2</t>
  </si>
  <si>
    <t>EL4</t>
  </si>
  <si>
    <t>5mm LED Diode Lights, assorted colors, 450</t>
  </si>
  <si>
    <t>https://www.amazon.com/gp/product/B073QMYKDM/ref=ppx_yo_dt_b_search_asin_title?ie=UTF8&amp;psc=1</t>
  </si>
  <si>
    <t>EL5</t>
  </si>
  <si>
    <t>9V Battery, 72 pk</t>
  </si>
  <si>
    <t>https://www.amazon.com/Procell-Alkaline-Battery-Bulk-Pack/dp/B0045NGW14/ref=sr_1_1?dchild=1&amp;keywords=9v+battery+bulk&amp;qid=1614824202&amp;sr=8-1</t>
  </si>
  <si>
    <t>EL6</t>
  </si>
  <si>
    <t>AA Battery Holder, 12 pk</t>
  </si>
  <si>
    <t>https://www.amazon.com/WAYLLSHINE%C2%AE-Dozen-Battery-Holder-Black/dp/B013GNC08C/ref=sr_1_1?dchild=1&amp;keywords=aa+battery+holder+bulk&amp;qid=1614824278&amp;sr=8-1</t>
  </si>
  <si>
    <t>EL7</t>
  </si>
  <si>
    <t>AA Battery, 250 pk</t>
  </si>
  <si>
    <t>https://www.amazon.com/AmazonBasics-Performance-Alkaline-Batteries-100-Pack/dp/B01B8R6PF2/ref=sr_1_1?crid=3C79BSY4UUSMK&amp;dchild=1&amp;keywords=aa+battery+bulk&amp;qid=1614824598&amp;sprefix=aa+battery%2Caps%2C261&amp;sr=8-1</t>
  </si>
  <si>
    <t>EL9</t>
  </si>
  <si>
    <t>Battery Connector, 30 pk</t>
  </si>
  <si>
    <t>https://www.amazon.com/Pack-Battery-Connector-Connectors-Pack-15cm/dp/B078K9H56V/ref=sr_1_5?dchild=1&amp;keywords=battery+connector+bulk&amp;qid=1614824708&amp;sr=8-5</t>
  </si>
  <si>
    <t>J1</t>
  </si>
  <si>
    <t>Binder Clip (assort. 100 pk)</t>
  </si>
  <si>
    <t>https://www.amazon.com/Coofficer-Binder-Clamps-Assorted-Different/dp/B07DXSBT5J/ref=sxbs_b2b_sx_ibs_v2?cv_ct_cx=assorted+binder+clips&amp;dchild=1&amp;keywords=assorted+binder+clips&amp;pd_rd_i=B07DXSBT5J&amp;pd_rd_r=5b2d2625-a36f-4914-b10b-999630b73249&amp;pd_rd_w=oj3Ho&amp;pd_rd_wg=4URRc&amp;pf_rd_p=cd7d4f5b-fe2f-4d03-ad90-9d65b164c806&amp;pf_rd_r=MPF29CFMTQFVYBKEQ56D&amp;qid=1614829335&amp;sr=1-1-8940380a-a02e-44b3-9465-6e2fe1b5fe77</t>
  </si>
  <si>
    <t>J10</t>
  </si>
  <si>
    <t>O</t>
  </si>
  <si>
    <t>Gorilla glue, 4 oz</t>
  </si>
  <si>
    <t>https://www.amazon.com/Gorilla-Household-Glue-ounce-Pack/dp/B082TP4Z1G/ref=sr_1_1?dchild=1&amp;keywords=GORILLA+GLUE+4+OZ+BULK&amp;qid=1614830545&amp;s=office-products&amp;sr=1-1</t>
  </si>
  <si>
    <t>J11</t>
  </si>
  <si>
    <t>Hot Glue Gun, 6 pk</t>
  </si>
  <si>
    <t>https://www.amazon.com/Hot-Melt-Crafts-Schools-Repairs/dp/B079ZTKNZ7/ref=sr_1_1?dchild=1&amp;keywords=hot+glue+gun+bulk&amp;qid=1614829773&amp;s=office-products&amp;sr=1-1</t>
  </si>
  <si>
    <t>J12</t>
  </si>
  <si>
    <t>Hot glue sticks, mini, 100 pk</t>
  </si>
  <si>
    <t>https://www.amazon.com/Ad-Tech-High-Temp-Sticks-5-W229-34/dp/B00DOAVCN2/ref=sr_1_2?dchild=1&amp;keywords=mini+glue+sticks+bulk&amp;qid=1614829829&amp;s=office-products&amp;sr=1-2</t>
  </si>
  <si>
    <t>J13</t>
  </si>
  <si>
    <t>Large binder clips, 4 pack, 12 per box</t>
  </si>
  <si>
    <t>https://www.amazon.com/AmazonBasics-Binder-Clips-Medium-8-Pack/dp/B074XTRX7K/ref=sr_1_2?dchild=1&amp;keywords=large+binder+clips+bulk&amp;qid=1615828491&amp;sr=8-2</t>
  </si>
  <si>
    <t>J15</t>
  </si>
  <si>
    <t>Operations Bag</t>
  </si>
  <si>
    <t>Mounting putty, 2 ounce</t>
  </si>
  <si>
    <t>https://www.amazon.com/Loctite-Fun-Tak-Mounting-2-Ounce-1087306/dp/B001F57ZPW/ref=sxts_b2b_sx_reorder_mod_primary_b2b_rd?cv_ct_cx=mounting+putty&amp;dchild=1&amp;keywords=mounting+putty&amp;pd_rd_i=B001F57ZPW&amp;pd_rd_r=9401d53b-476f-4b15-81bd-3b75f7711b31&amp;pd_rd_w=WDh0T&amp;pd_rd_wg=sXHsN&amp;pf_rd_p=55e3f870-f610-46d5-a6bd-2adc9a5c4c7c&amp;pf_rd_r=0VWGK1XD2S0K72HC8ZF1&amp;qid=1614830210&amp;s=office-products&amp;sbo=iipSovEujcLxqVQKvXp2ig%3D%3D&amp;sr=1-1-f5ebfd8e-82c1-4b4e-97d5-2aa47aa18b69</t>
  </si>
  <si>
    <t>J16</t>
  </si>
  <si>
    <t>Painter's Masking Tape (6 pk, 1 inch, 60 yd)</t>
  </si>
  <si>
    <t>https://www.amazon.com/ScotchBlue-Painters-Original-Multi-Surface-94-Inch/dp/B006ARJVZM/ref=sr_1_1?dchild=1&amp;keywords=painter+masking+tape+bulk&amp;qid=1614829931&amp;s=office-products&amp;sr=1-1</t>
  </si>
  <si>
    <t>J17</t>
  </si>
  <si>
    <t>Permanent mounting tape, 1 inch x 125 in</t>
  </si>
  <si>
    <t>https://www.amazon.com/Scotch-Permanent-Mounting-Tape-Inches/dp/B00347A8GC/ref=sr_1_1?dchild=1&amp;keywords=permanent+mounting+tape+bulk&amp;qid=1614830279&amp;s=office-products&amp;sr=1-1</t>
  </si>
  <si>
    <t>inches</t>
  </si>
  <si>
    <t>J18</t>
  </si>
  <si>
    <t>Velcro Adhesive Strips (24 pk, 1.2x4.7 strips)</t>
  </si>
  <si>
    <t>https://www.amazon.com/Upgrade-Strips-Mounting-Double-Sided-Interlocking/dp/B088PJLQGR/ref=sr_1_12?crid=3V7UMIJFSOZIL&amp;dchild=1&amp;keywords=velcro+adhesive+strips&amp;qid=1614830117&amp;s=office-products&amp;sprefix=velcro+adhe%2Coffice-products%2C228&amp;sr=1-12</t>
  </si>
  <si>
    <t>J2</t>
  </si>
  <si>
    <t>Brass Brads (assort. 400 pcs)</t>
  </si>
  <si>
    <t>https://www.amazon.com/Clipco-Fasteners-Assorted-Brass-Plated-400-Pack/dp/B01MRZSUNY/ref=sr_1_2?dchild=1&amp;keywords=assorted+brass+brads&amp;qid=1614829464&amp;s=office-products&amp;sr=1-2</t>
  </si>
  <si>
    <t>J3</t>
  </si>
  <si>
    <t>T- Trailer Box</t>
  </si>
  <si>
    <t>Clamps, 5 sizes, 16 pc</t>
  </si>
  <si>
    <t>https://www.amazon.com/Wellmax-Piece-Spring-Clamps-Variety/dp/B07TLNWK32/ref=sr_1_4?dchild=1&amp;keywords=clamps+assorted&amp;qid=1614834948&amp;sr=8-4</t>
  </si>
  <si>
    <t>J4</t>
  </si>
  <si>
    <t>Clear Tape (9 pk)</t>
  </si>
  <si>
    <t>https://www.amazon.com/Super-Clear-300-Inch-Tape-Dispenser/dp/B00P8F79G0/ref=sr_1_2?dchild=1&amp;keywords=clear+tape+bulk&amp;qid=1614829515&amp;s=office-products&amp;sr=1-2</t>
  </si>
  <si>
    <t>J5</t>
  </si>
  <si>
    <t>Colored Masking Tape, 6 pk, 1080 ft x 1 inch</t>
  </si>
  <si>
    <t>https://www.amazon.com/Colored-Masking-Tape-6-PACK-Variety/dp/B0741S21B3/ref=sr_1_2?dchild=1&amp;keywords=colored+tape+bulk&amp;qid=1614829586&amp;s=office-products&amp;sr=1-2</t>
  </si>
  <si>
    <t>J6</t>
  </si>
  <si>
    <t>Double Sided Tape (6 pk, 1/2 in x 500 in</t>
  </si>
  <si>
    <t>https://www.amazon.com/Scotch-Brand-Engineered-Dispensered-6137H-2PC-MP/dp/B0025W9AWA/ref=sr_1_1?dchild=1&amp;keywords=double+sided+tape+bulk&amp;qid=1614829653&amp;s=office-products&amp;sr=1-1</t>
  </si>
  <si>
    <t>J7</t>
  </si>
  <si>
    <t>Duct tape, 12 pk, 1.88 inch x 30 yds</t>
  </si>
  <si>
    <t>https://www.amazon.com/Office-Deed-Professional-Grade-12-Roll/dp/B086199GT5/ref=sr_1_4?dchild=1&amp;keywords=duct+tape+bulk&amp;qid=1614830342&amp;s=office-products&amp;sr=1-4</t>
  </si>
  <si>
    <t>J8</t>
  </si>
  <si>
    <t>Elmer's glue, 4 oz, 12 ct</t>
  </si>
  <si>
    <t>https://www.amazon.com/Elmers-Liquid-School-Glue-Washable/dp/B072J37ZZD/ref=sr_1_1?dchild=1&amp;keywords=elmers%2Bglue%2Bbulk&amp;qid=1614830410&amp;s=office-products&amp;sr=1-1&amp;th=1</t>
  </si>
  <si>
    <t>J9</t>
  </si>
  <si>
    <t>Glue Sticks, 60 ct</t>
  </si>
  <si>
    <t>https://www.amazon.com/Elmers-Purpose-School-Washable-0-24-ounce/dp/B008XDXU44/ref=sr_1_1?dchild=1&amp;keywords=glue+sticks+bulk&amp;qid=1614829705&amp;s=office-products&amp;sr=1-1</t>
  </si>
  <si>
    <t>M1</t>
  </si>
  <si>
    <t>Dough extruders, 10 pcs</t>
  </si>
  <si>
    <t>https://www.amazon.com/Rimobul-Assorted-Designs-Dough-Extruders/dp/B00KGX9GX8/ref=sr_1_1?crid=3S33LQZ0MPDW0&amp;dchild=1&amp;keywords=dough+extruder&amp;qid=1614834387&amp;sprefix=dough+extru%2Caps%2C240&amp;sr=8-1</t>
  </si>
  <si>
    <t>M10</t>
  </si>
  <si>
    <t>Play-Dough Modeling Compound, 36 pk, 3 oz</t>
  </si>
  <si>
    <t>https://www.amazon.com/Play-Doh-Modeling-Compound-Non-Toxic-Exclusive/dp/B00JM5GZGW/ref=sr_1_1?dchild=1&amp;keywords=playdough+3+oz&amp;qid=1614834237&amp;sr=8-1</t>
  </si>
  <si>
    <t>M11</t>
  </si>
  <si>
    <t>Play-Dough Right-side floor, 45 pcs</t>
  </si>
  <si>
    <t>https://www.amazon.com/Pieces-Cutters-Various-Assorted-V-story/dp/B0774QZS1Z/ref=sr_1_9?dchild=1&amp;keywords=dough+party+pack+tool+kit&amp;qid=1614834270&amp;sr=8-9</t>
  </si>
  <si>
    <t>M2</t>
  </si>
  <si>
    <t>4E's Toys 800 pc Straw Constructor STEM Building Toys for Kids Toddlers Interlocking Engineering Toys - Kids Construction Toys Motor Skills for Kids Boys Girls Ages 2-4, 3-5, 4-8</t>
  </si>
  <si>
    <t>https://www.amazon.com/dp/B0848MB5R4/?coliid=I1J0AINBVPAMR3&amp;colid=2AYIAOIG1VOAH&amp;ref_=lv_ov_lig_dp_it&amp;th=1</t>
  </si>
  <si>
    <t>M3</t>
  </si>
  <si>
    <t>EMIDO Construction, 480 pcs</t>
  </si>
  <si>
    <t>https://www.amazon.com/EMIDO-Educational-Construction-Engineering-Interlocking/dp/B01D7KYO56/ref=sr_1_1?dchild=1&amp;keywords=emido+120+pcs&amp;qid=1614833823&amp;sr=8-1</t>
  </si>
  <si>
    <t>M4</t>
  </si>
  <si>
    <t>K'Nex 100 Model Imagine Building Set, 863 pcs</t>
  </si>
  <si>
    <t>https://www.amazon.com/KNEX-Imagine-Building-Amazon-Exclusive/dp/B00VYAFTEM/ref=sr_1_1?crid=1GT96TX7JDS1G&amp;dchild=1&amp;keywords=knex+100+model+imagine+building+set&amp;qid=1614833805&amp;sprefix=knex+100%2Caps%2C245&amp;sr=8-1</t>
  </si>
  <si>
    <t>M5</t>
  </si>
  <si>
    <t>K'Nex 70 Model Building Set, 705 pcs</t>
  </si>
  <si>
    <t>https://www.amazon.com/KNEX-Model-Building-Set-Engineering/dp/B00HROBJXY/ref=sr_1_1?crid=2XT38VO0GSISP&amp;dchild=1&amp;keywords=knex+70+model+building+set+705+pieces&amp;qid=1614833759&amp;sprefix=knex+70+%2Caps%2C277&amp;sr=8-1</t>
  </si>
  <si>
    <t>Wheel blocks</t>
  </si>
  <si>
    <t>M60</t>
  </si>
  <si>
    <t>Lego Class Pack</t>
  </si>
  <si>
    <t>Customized box</t>
  </si>
  <si>
    <t>O1</t>
  </si>
  <si>
    <t>Drawstring trash bag - 33 gallon, 50 count</t>
  </si>
  <si>
    <t>https://www.amazon.com/Amazon-Brand-Solimo-Multipurpose-Drawstring/dp/B07BJ4CYR4/ref=sxin_11_trfob_0?crid=1XQCDK0PKR534&amp;cv_ct_cx=33+gallon+trash+bags&amp;dchild=1&amp;keywords=33+gallon+trash+bags&amp;pd_rd_i=B07BJ4CYR4&amp;pd_rd_r=c7d56e7a-f0d7-4935-a5fb-8b44be8fd7a8&amp;pd_rd_w=x2cJY&amp;pd_rd_wg=XSqnP&amp;pf_rd_p=dff4df0f-9209-4529-b092-2f5171681cdf&amp;pf_rd_r=Y724G74HJGJY8RV6GZZX&amp;qid=1615826420&amp;sprefix=33+gallon%2Csporting%2C248&amp;sr=1-1-fcc74f9e-0165-48d2-a9e1-f41ea92a035c</t>
  </si>
  <si>
    <t>O10</t>
  </si>
  <si>
    <t>varies</t>
  </si>
  <si>
    <t>broom</t>
  </si>
  <si>
    <t>O11</t>
  </si>
  <si>
    <t>Hitch locks</t>
  </si>
  <si>
    <t>O12</t>
  </si>
  <si>
    <t>locks sets</t>
  </si>
  <si>
    <t>O13</t>
  </si>
  <si>
    <t>Tool Box</t>
  </si>
  <si>
    <t>O14</t>
  </si>
  <si>
    <t>O2</t>
  </si>
  <si>
    <t>Hand sanitzer, gel, 1 gallon</t>
  </si>
  <si>
    <t>https://www.amazon.com/Artnaturals-Sanitizer-Alcohol-Infused-Alovera/dp/B085FXRHH4/ref=sr_1_1_mod_primary_b2b_rd?dchild=1&amp;keywords=gallon+hand+pump+sanitizer&amp;qid=1615826534&amp;sbo=iipSovEujcLxqVQKvXp2ig%3D%3D&amp;sr=8-1</t>
  </si>
  <si>
    <t>O20</t>
  </si>
  <si>
    <t>Balloon PUmp</t>
  </si>
  <si>
    <t>https://www.amazon.com/gp/product/B07W4WQ1HM/ref=ppx_yo_dt_b_asin_title_o00_s00?ie=UTF8&amp;psc=1</t>
  </si>
  <si>
    <t>O3</t>
  </si>
  <si>
    <t>water weights</t>
  </si>
  <si>
    <t>O4</t>
  </si>
  <si>
    <t>Paper towels, 6 pack, 102 sheets/roll</t>
  </si>
  <si>
    <t>https://www.amazon.com/Scott-Choose-Size-Paper-Towels/dp/B07BYBS5XX/ref=sxbs_b2b_sx_ibs_v2?cv_ct_cx=paper+towels+-+6+pack&amp;dchild=1&amp;keywords=paper+towels+-+6+pack&amp;pd_rd_i=B07BYBS5XX&amp;pd_rd_r=61e63c65-8293-465d-b161-e453a6b45be6&amp;pd_rd_w=B0YOt&amp;pd_rd_wg=drBmg&amp;pf_rd_p=cd7d4f5b-fe2f-4d03-ad90-9d65b164c806&amp;pf_rd_r=QRV75ABWGM84GY2ZB3W7&amp;qid=1615828028&amp;s=hpc&amp;sr=1-1-8940380a-a02e-44b3-9465-6e2fe1b5fe77</t>
  </si>
  <si>
    <t>O5</t>
  </si>
  <si>
    <t>Apron</t>
  </si>
  <si>
    <t>O6</t>
  </si>
  <si>
    <t>Pop-up Camp Trash Can - deluxe</t>
  </si>
  <si>
    <t>https://www.amazon.com/dp/B0743QL61D/ref=emc_b_5_t</t>
  </si>
  <si>
    <t>O7</t>
  </si>
  <si>
    <t>Small trash bags, 4 gal, 160 count</t>
  </si>
  <si>
    <t>https://www.amazon.com/ToVii-Garbage-Bathroom-Wastebasket-Unscented/dp/B08HSB8SFR/ref=sr_1_17?dchild=1&amp;keywords=small%2Bquick%2Btie%2Btrash%2Bbags&amp;qid=1615826995&amp;sr=8-17&amp;th=1</t>
  </si>
  <si>
    <t>O8</t>
  </si>
  <si>
    <t>Tissues, 4 pack, 92 count</t>
  </si>
  <si>
    <t>https://www.amazon.com/Scotties-Everyday-Comfort-Facial-Tissues/dp/B07DTNX5W5/ref=psdc_15356241_t5_B07DGT5ZVX</t>
  </si>
  <si>
    <t>O9</t>
  </si>
  <si>
    <t>1st Aid Kit</t>
  </si>
  <si>
    <t>https://www.amazon.com/M2-BASICS-Emergency-Outdoors-Workplace/dp/B01M0MWXOZ/ref=sr_1_2?dchild=1&amp;keywords=first+aid+kit&amp;qid=1614873977&amp;sr=8-2</t>
  </si>
  <si>
    <t>R1</t>
  </si>
  <si>
    <t>Plastic Bottle Caps for DIY Craft Environmental Protection and Development of Children’s Intelligence (Mixed Color)</t>
  </si>
  <si>
    <t>https://www.amazon.com/gp/product/B0811DGL9Y/ref=ppx_yo_dt_b_search_asin_title?ie=UTF8&amp;psc=1</t>
  </si>
  <si>
    <t>R2</t>
  </si>
  <si>
    <t>Egg Cartons flats, 18 trays</t>
  </si>
  <si>
    <t>https://www.amazon.com/30-Count-Biodegradable-Recycled-Material-Chicken/dp/B07C55X4LS/ref=sr_1_6?crid=Y4X2D2SPWYJ&amp;dchild=1&amp;keywords=egg+cartons+cheap+bulk&amp;qid=1615828721&amp;sprefix=egg+cartons+%2Caps%2C253&amp;sr=8-6</t>
  </si>
  <si>
    <t>R3</t>
  </si>
  <si>
    <t>Toilet Paper Rolls, 40 pack, 3.9 inch</t>
  </si>
  <si>
    <t>https://www.amazon.com/SUITUS-1-6X3-9-Cardboard-Sheets-Colorful/dp/B08LVH4KTG/ref=sr_1_3?crid=1HUKW99NMVD53&amp;dchild=1&amp;keywords=toilet+paper+rolls+for+crafts&amp;qid=1615828964&amp;sprefix=toilet+paper+rolls%2Caps%2C240&amp;sr=8-3</t>
  </si>
  <si>
    <t>R4</t>
  </si>
  <si>
    <t>Plastic Bottles, 33 pack, 16 oz</t>
  </si>
  <si>
    <t>https://www.amazon.com/Empty-Plastic-Bottles-Tamper-Evident/dp/B07WYS5Z2V/ref=sr_1_3_mod_primary_b2b_rd?dchild=1&amp;keywords=plastic+bottles&amp;qid=1615828920&amp;sbo=iipSovEujcLxqVQKvXp2ig%3D%3D&amp;sr=8-3</t>
  </si>
  <si>
    <t>R5</t>
  </si>
  <si>
    <t>Paper Towel Rolls, 24 pack, 10 inch</t>
  </si>
  <si>
    <t>https://www.amazon.com/Bright-Creations-24-Pack-Cardboard-Inches/dp/B07PV8G6LM/ref=sr_1_1?crid=2GM270NVR4MTA&amp;dchild=1&amp;keywords=paper+towel+rolls+for+crafts&amp;qid=1615828849&amp;sprefix=paper+towel+rolls%2Caps%2C258&amp;sr=8-1</t>
  </si>
  <si>
    <t>T1</t>
  </si>
  <si>
    <t>Right-side floor</t>
  </si>
  <si>
    <t>Drill Set, 30 pc</t>
  </si>
  <si>
    <t>https://www.amazon.com/DECKER-LD120VA-20-Volt-Lithium-Accessories/dp/B006V6YAPI/ref=sxin_9?ascsubtag=amzn1.osa.d6c1a872-6ef3-4cd5-ac2c-bd47717fe87f.ATVPDKIKX0DER.en_US&amp;creativeASIN=B006V6YAPI&amp;cv_ct_cx=drill%2Bset&amp;cv_ct_id=amzn1.osa.d6c1a872-6ef3-4cd5-ac2c-bd47717fe87f.ATVPDKIKX0DER.en_US&amp;cv_ct_pg=search&amp;cv_ct_we=asin&amp;cv_ct_wn=osp-single-source-earns-comm&amp;dchild=1&amp;keywords=drill%2Bset&amp;linkCode=oas&amp;pd_rd_i=B006V6YAPI&amp;pd_rd_r=14a3eb27-4d85-4cfa-8005-15ce69bde14c&amp;pd_rd_w=5siOT&amp;pd_rd_wg=tgBux&amp;pf_rd_p=35b32c02-1b41-4e49-9b89-0297af2446e1&amp;pf_rd_r=96F840N503XCF5BB0KQD&amp;qid=1614832039&amp;sr=1-1-64f3a41a-73ca-403a-923c-8152c45485fe&amp;tag=21oak-20&amp;th=1</t>
  </si>
  <si>
    <t>T2</t>
  </si>
  <si>
    <t>General Tool Kit, 168 pcs</t>
  </si>
  <si>
    <t>https://www.amazon.com/CARTMAN-148-Piece-Tool-Set-Household/dp/B07PRFRC3Z/ref=sr_1_7?dchild=1&amp;keywords=hammer%2Bset&amp;qid=1614832103&amp;s=hi&amp;sr=1-7&amp;th=1</t>
  </si>
  <si>
    <t>T3</t>
  </si>
  <si>
    <t>Hammer set (2 pc)</t>
  </si>
  <si>
    <t>https://www.amazon.com/ZUZUAN-Fiberglass-General-Purpose-Hardness/dp/B08DR4R3QJ/ref=sr_1_3?dchild=1&amp;keywords=hammer+set&amp;qid=1614832282&amp;s=hi&amp;sr=1-3</t>
  </si>
  <si>
    <t>sets</t>
  </si>
  <si>
    <t>T4</t>
  </si>
  <si>
    <t>Level tool set (3 pc)</t>
  </si>
  <si>
    <t>https://www.amazon.com/WORKPRO-W002900A-3Pcs-Spirit-Level/dp/B014S94CHA/ref=sr_1_1?dchild=1&amp;keywords=level+tool+set&amp;qid=1614832382&amp;s=hi&amp;sr=1-1</t>
  </si>
  <si>
    <t>T5</t>
  </si>
  <si>
    <t>Plier set (7 pcs)</t>
  </si>
  <si>
    <t>https://www.amazon.com/WORKPRO-7-piece-Pliers-Diagonal-Linesman/dp/B0105SSMRO/ref=sr_1_2?dchild=1&amp;keywords=plier+set&amp;qid=1614832408&amp;s=hi&amp;sr=1-2</t>
  </si>
  <si>
    <t>T6</t>
  </si>
  <si>
    <t>Rubber mallet (4 pc)</t>
  </si>
  <si>
    <t>https://www.amazon.com/HOZEON-Anti-Slip-Travelling-Construction-Woodworking/dp/B08HDHGWWC/ref=sr_1_6?dchild=1&amp;keywords=rubber+mallet+set&amp;qid=1614832328&amp;s=hi&amp;sr=1-6</t>
  </si>
  <si>
    <t>T7</t>
  </si>
  <si>
    <t>Sandpaper sheet (80, 120, 220 grit) 25 sheets</t>
  </si>
  <si>
    <t>https://www.amazon.com/Fandeli-36100-Assorted-Multipurpose-Sandpaper/dp/B07CNKSLY3/ref=sr_1_2?dchild=1&amp;keywords=sandpaper+sheets&amp;qid=1614832471&amp;s=hi&amp;sr=1-2</t>
  </si>
  <si>
    <t>T8</t>
  </si>
  <si>
    <t>Screwdriver set (12 pcs, magnetic)</t>
  </si>
  <si>
    <t>https://www.amazon.com/Screwdriver-Magnetizer-Precision-Screwdrivers-Improvement/dp/B088DNQCLF/ref=sr_1_15?dchild=1&amp;keywords=screwdriver+set&amp;qid=1614832626&amp;s=hi&amp;sr=1-15</t>
  </si>
  <si>
    <t>T9</t>
  </si>
  <si>
    <t>Tape Measure, 6 pk, 25 ft</t>
  </si>
  <si>
    <t>https://www.amazon.com/Magnetic-Measuring-Retractable-Fractions-Measurement/dp/B08NCFSXHZ/ref=sr_1_9?dchild=1&amp;keywords=tape+measure&amp;qid=1614830068&amp;s=office-products&amp;sr=1-9</t>
  </si>
  <si>
    <t>TMC Code</t>
  </si>
  <si>
    <t>Count</t>
  </si>
  <si>
    <t>Delivery Status</t>
  </si>
  <si>
    <t>Astrobright Color Paper, 625 sheets</t>
  </si>
  <si>
    <t>Pencils, 432 pcs, colored</t>
  </si>
  <si>
    <t>Paper, Construction Paper, 500 sheets, assorted color</t>
  </si>
  <si>
    <t>Stencils (21 pcs)</t>
  </si>
  <si>
    <t>Glitter, 24 pcs, 20 g fine</t>
  </si>
  <si>
    <t>Beads, 3300 pcs, 9mm, assorted colors</t>
  </si>
  <si>
    <r>
      <rPr>
        <sz val="12"/>
        <color rgb="FF000000"/>
        <rFont val="Calibri"/>
        <family val="2"/>
      </rPr>
      <t xml:space="preserve">Beads, 1900 pcs, 7 colors, 7x4 mm, </t>
    </r>
    <r>
      <rPr>
        <b/>
        <sz val="12"/>
        <color rgb="FF000000"/>
        <rFont val="Calibri"/>
        <family val="2"/>
      </rPr>
      <t>letter</t>
    </r>
  </si>
  <si>
    <t>Feathers, 600 pcs, 3-5 in, assorted</t>
  </si>
  <si>
    <t>Twine, 3 ply, 984 ft</t>
  </si>
  <si>
    <t>Paper, Origami Paper, 350 sheets, 6 inch square, 50 patterns</t>
  </si>
  <si>
    <t>Paper cups (3 oz 300 pk)</t>
  </si>
  <si>
    <t>Popsicle Sticks (assort. 1200 pcs)</t>
  </si>
  <si>
    <t>boxes</t>
  </si>
  <si>
    <t>Paints, 32 oz, pk 12 Tempera</t>
  </si>
  <si>
    <t>Paper, Brown Craft Paper (roll, 200 ft, 17.5 in)</t>
  </si>
  <si>
    <t>Yarn Skeins, 30 assorted colors, 1300 yds</t>
  </si>
  <si>
    <t>Markers, 240 pk, 10 colors , washable</t>
  </si>
  <si>
    <t>Staplers, small</t>
  </si>
  <si>
    <t>Paper, Brown Paper Bags (4 lb, 250 ct)</t>
  </si>
  <si>
    <t>Brushes, Paint, 20 pcs, assorted</t>
  </si>
  <si>
    <t>Brushes, Sponge, 50 pcs, sponge, assorted</t>
  </si>
  <si>
    <t>Picture Perfect Curriculum</t>
  </si>
  <si>
    <t>Cardboard</t>
  </si>
  <si>
    <t>C10</t>
  </si>
  <si>
    <t>Husky G - Gear Box Organizer</t>
  </si>
  <si>
    <t>C12</t>
  </si>
  <si>
    <t>Extension Cord Reel with USB Charging Sockets</t>
  </si>
  <si>
    <t>Scissors, Assorted, 18 pk</t>
  </si>
  <si>
    <t>Paper Plates, 500 pk, 9 inch</t>
  </si>
  <si>
    <t>Straws, Paper Straws (1000 pcs)</t>
  </si>
  <si>
    <t>Paper, Patterned Paper, 192 pcs, 64 patterns</t>
  </si>
  <si>
    <t>Markers, assorted, 60 colors, permanent</t>
  </si>
  <si>
    <t>Straws, Plastic Straws (500 pcs)</t>
  </si>
  <si>
    <t>packs</t>
  </si>
  <si>
    <t>Paper, Printer Paper (8 reams), 4000 sheets</t>
  </si>
  <si>
    <t>Toothpicks, Round toothpicks, 2 pack, 800 per box</t>
  </si>
  <si>
    <t>Rubber Bands (400 pcs) 2 pk</t>
  </si>
  <si>
    <t>Staples (5 boxes), 5000/bx</t>
  </si>
  <si>
    <t>Tin Foil (2 pk, 350 total sq ft)</t>
  </si>
  <si>
    <t>Yardsticks</t>
  </si>
  <si>
    <t>Cardstock, 320 sheets, 65 gm, assorted color</t>
  </si>
  <si>
    <t>Scissors 5 in, 30 pk, kid</t>
  </si>
  <si>
    <t>Copper Foil Tape (6 pk), 1/4 inch x 21.8 yds</t>
  </si>
  <si>
    <t>Copper Wire (22 g, 500 ft)</t>
  </si>
  <si>
    <t>Motor, DC Motor, 1.5-3V, 7mm with 12" leads, 5 pk</t>
  </si>
  <si>
    <t>Tape, Electrical Tape (6 pk)</t>
  </si>
  <si>
    <t>Battery, 3V Coin Cell Battery, 100 pk</t>
  </si>
  <si>
    <t>Propeller, Shaft Propeller, 80</t>
  </si>
  <si>
    <t>Aluminium Craft Wire (20 gauge, 770 ft)</t>
  </si>
  <si>
    <t>Funnels, set of 6</t>
  </si>
  <si>
    <t>Gears (300 pcs)</t>
  </si>
  <si>
    <t>Hex Nuts, assorted, 360 pcs</t>
  </si>
  <si>
    <t>Washers, Zinc Washers, 1/8 x 3/4, 100 pk</t>
  </si>
  <si>
    <t>White Plastic gears (75)</t>
  </si>
  <si>
    <t>clips</t>
  </si>
  <si>
    <t>Vibrating motors</t>
  </si>
  <si>
    <t>LEDassorted colors, 450</t>
  </si>
  <si>
    <t>Battery, 9V Battery, 72 pk</t>
  </si>
  <si>
    <t>AA Battery, 100 pk</t>
  </si>
  <si>
    <t>Clips, Binder Clip (assort. 100 pk)</t>
  </si>
  <si>
    <t>Glue, Gorilla glue, 4 oz</t>
  </si>
  <si>
    <t>Glue, Hot glue sticks, mini, 100 pk</t>
  </si>
  <si>
    <t>Painters Tape</t>
  </si>
  <si>
    <t>rolls</t>
  </si>
  <si>
    <t>j18</t>
  </si>
  <si>
    <t>Velcro strips</t>
  </si>
  <si>
    <t>Brass Brads (assort. 400 pcs)</t>
  </si>
  <si>
    <t>Tape, Clear Tape (9 pk)</t>
  </si>
  <si>
    <t>Tape, Colored Masking Tape, 6 pk, 1080 ft x 1 inch</t>
  </si>
  <si>
    <t>Tape, Double Sided Tape (6 pk, 1/2 in x 500 in</t>
  </si>
  <si>
    <t>Tape, Duct tape, 12 pk, 1.88 inch x 30 yds</t>
  </si>
  <si>
    <t>Glue, Elmer's glue, 4 oz, 12 ct</t>
  </si>
  <si>
    <t>Play-Dough tools, 45 pcs</t>
  </si>
  <si>
    <t xml:space="preserve">Straw Constructor STEM Building Toys for Kids Toddlers </t>
  </si>
  <si>
    <t>Wheel Chocks</t>
  </si>
  <si>
    <t>M6</t>
  </si>
  <si>
    <t>Box</t>
  </si>
  <si>
    <t>Broom</t>
  </si>
  <si>
    <t>o20</t>
  </si>
  <si>
    <t>Balloon Pump</t>
  </si>
  <si>
    <t>Water weights</t>
  </si>
  <si>
    <t>Paper Towels</t>
  </si>
  <si>
    <t>Trash Can</t>
  </si>
  <si>
    <t>o7</t>
  </si>
  <si>
    <t>Small colored bags, 4 gal</t>
  </si>
  <si>
    <t>assorted</t>
  </si>
  <si>
    <t>Tissues</t>
  </si>
  <si>
    <t>Bottle Caps, plastic, 100 pack</t>
  </si>
  <si>
    <t>pack</t>
  </si>
  <si>
    <t>Sandpaper sheet (80, 120, 220 grit) 25 sheets</t>
  </si>
  <si>
    <t>Tape Measure</t>
  </si>
  <si>
    <t>Activity #</t>
  </si>
  <si>
    <t>Activity</t>
  </si>
  <si>
    <t>Material</t>
  </si>
  <si>
    <t># Material per child</t>
  </si>
  <si>
    <t>Location</t>
  </si>
  <si>
    <t>Materials cost Per Kid</t>
  </si>
  <si>
    <t>Activity Cost per kid</t>
  </si>
  <si>
    <t>Cost for 30</t>
  </si>
  <si>
    <t>A1</t>
  </si>
  <si>
    <t>Binary Bracelets</t>
  </si>
  <si>
    <t>Beads</t>
  </si>
  <si>
    <t>Lacing</t>
  </si>
  <si>
    <t>1 Yard</t>
  </si>
  <si>
    <t>Pencils</t>
  </si>
  <si>
    <t>Pens</t>
  </si>
  <si>
    <t>Scissors</t>
  </si>
  <si>
    <t>A2</t>
  </si>
  <si>
    <t>Build a Band</t>
  </si>
  <si>
    <t>1 Box</t>
  </si>
  <si>
    <t>Duct Tape</t>
  </si>
  <si>
    <t>Popscicle Sticks</t>
  </si>
  <si>
    <t>Rubber Bands</t>
  </si>
  <si>
    <t>A3</t>
  </si>
  <si>
    <t>Checkerboard Coding Art</t>
  </si>
  <si>
    <t>Crayons</t>
  </si>
  <si>
    <t>Markers</t>
  </si>
  <si>
    <t>Paper</t>
  </si>
  <si>
    <t>Rulers</t>
  </si>
  <si>
    <t>A4</t>
  </si>
  <si>
    <t>Flowers From Mars</t>
  </si>
  <si>
    <t>Clear Tape</t>
  </si>
  <si>
    <t>1 Foot</t>
  </si>
  <si>
    <t>Paper Towel Roll</t>
  </si>
  <si>
    <t>Manip Shelf</t>
  </si>
  <si>
    <t>A5</t>
  </si>
  <si>
    <t>Origami</t>
  </si>
  <si>
    <t>Origami Paper</t>
  </si>
  <si>
    <t>A6</t>
  </si>
  <si>
    <t>Nature Weave</t>
  </si>
  <si>
    <t>Flowers</t>
  </si>
  <si>
    <t>N/A</t>
  </si>
  <si>
    <t>Greenery</t>
  </si>
  <si>
    <t>Sticks</t>
  </si>
  <si>
    <t>Yarn</t>
  </si>
  <si>
    <t>A7</t>
  </si>
  <si>
    <t>Rainstick</t>
  </si>
  <si>
    <t>Aluminum Foil</t>
  </si>
  <si>
    <t>2 Sheets</t>
  </si>
  <si>
    <t>Leaders to provide</t>
  </si>
  <si>
    <t>Rice</t>
  </si>
  <si>
    <t>1 Cup</t>
  </si>
  <si>
    <t>A8</t>
  </si>
  <si>
    <t>Sundial</t>
  </si>
  <si>
    <t>Paper Plate</t>
  </si>
  <si>
    <t>Plastic Straws</t>
  </si>
  <si>
    <t>Pushpins/ Brassbrads</t>
  </si>
  <si>
    <t>A9</t>
  </si>
  <si>
    <t>Yarn Art</t>
  </si>
  <si>
    <t>Cardstock</t>
  </si>
  <si>
    <t>Glue</t>
  </si>
  <si>
    <t>D1</t>
  </si>
  <si>
    <t>Air Cannon</t>
  </si>
  <si>
    <t>Paper Cup</t>
  </si>
  <si>
    <t>Pom Poms</t>
  </si>
  <si>
    <t>Trash Bags</t>
  </si>
  <si>
    <t>D10</t>
  </si>
  <si>
    <t>Makedo Car</t>
  </si>
  <si>
    <t>1 Sheet</t>
  </si>
  <si>
    <t>Bungee Wall</t>
  </si>
  <si>
    <t>Makedo</t>
  </si>
  <si>
    <t>Provided in Training</t>
  </si>
  <si>
    <t>D11</t>
  </si>
  <si>
    <t>Makedo Dog</t>
  </si>
  <si>
    <t>D12</t>
  </si>
  <si>
    <t>Makedo Playhouse</t>
  </si>
  <si>
    <t>Reusable</t>
  </si>
  <si>
    <t>D13</t>
  </si>
  <si>
    <t>Parachute Away</t>
  </si>
  <si>
    <t>Egg</t>
  </si>
  <si>
    <t>/</t>
  </si>
  <si>
    <t>Small Bags</t>
  </si>
  <si>
    <t>Hole Puncher</t>
  </si>
  <si>
    <t>Masking Tape</t>
  </si>
  <si>
    <t>Measuring Tape</t>
  </si>
  <si>
    <t>Paper Cups</t>
  </si>
  <si>
    <t>Stopwatch</t>
  </si>
  <si>
    <t>String</t>
  </si>
  <si>
    <t>20 Feet</t>
  </si>
  <si>
    <t>Half Box</t>
  </si>
  <si>
    <t>D14</t>
  </si>
  <si>
    <t>Paper Plate Bucky Ball</t>
  </si>
  <si>
    <t>Paper Plates</t>
  </si>
  <si>
    <t>D15</t>
  </si>
  <si>
    <t>Sky Glider</t>
  </si>
  <si>
    <t>Balloons</t>
  </si>
  <si>
    <t>Paper Clips</t>
  </si>
  <si>
    <t>Paper Towel Rolls</t>
  </si>
  <si>
    <t>Manipulative</t>
  </si>
  <si>
    <t>Ribbon</t>
  </si>
  <si>
    <t>D16</t>
  </si>
  <si>
    <t>Solar Cooker</t>
  </si>
  <si>
    <t>Binder Clips</t>
  </si>
  <si>
    <t>Paint</t>
  </si>
  <si>
    <t>5 Colors</t>
  </si>
  <si>
    <t>Bucket 1</t>
  </si>
  <si>
    <t>Paint Brushes</t>
  </si>
  <si>
    <t>Paint Holder</t>
  </si>
  <si>
    <t>D17</t>
  </si>
  <si>
    <t>Wind Anemometer</t>
  </si>
  <si>
    <t>Straight Pin/ Thumbtacks</t>
  </si>
  <si>
    <t>D18</t>
  </si>
  <si>
    <t>Wind to Lift Load</t>
  </si>
  <si>
    <t>D2</t>
  </si>
  <si>
    <t>Balloon Rocket</t>
  </si>
  <si>
    <t>D3</t>
  </si>
  <si>
    <t>Build a Boat</t>
  </si>
  <si>
    <t>D4</t>
  </si>
  <si>
    <t>Cardboard Arcade</t>
  </si>
  <si>
    <t>D5</t>
  </si>
  <si>
    <t>Crazy Kites</t>
  </si>
  <si>
    <t>D6</t>
  </si>
  <si>
    <t>Emergency Shelter</t>
  </si>
  <si>
    <t>4 Sheets</t>
  </si>
  <si>
    <t>Garbage Bags</t>
  </si>
  <si>
    <t>Stakes</t>
  </si>
  <si>
    <t>D7</t>
  </si>
  <si>
    <t>Game On</t>
  </si>
  <si>
    <t>Assorted Paper</t>
  </si>
  <si>
    <t>D8</t>
  </si>
  <si>
    <t>Indoor Slingshot</t>
  </si>
  <si>
    <t>Toilet Paper Roll</t>
  </si>
  <si>
    <t>D9</t>
  </si>
  <si>
    <t>Kenetic Sculpture</t>
  </si>
  <si>
    <t>Colored Paper</t>
  </si>
  <si>
    <t>Dowels</t>
  </si>
  <si>
    <t>Fabric</t>
  </si>
  <si>
    <t>Poster Putty</t>
  </si>
  <si>
    <t>Washers</t>
  </si>
  <si>
    <t>Wooden Skewer Sticks</t>
  </si>
  <si>
    <t>Bristlebots</t>
  </si>
  <si>
    <t>Coin Cell Battery</t>
  </si>
  <si>
    <t>DC Motor</t>
  </si>
  <si>
    <t>Toothbrush</t>
  </si>
  <si>
    <t>Wire Snippers</t>
  </si>
  <si>
    <t>Scribbling Machine</t>
  </si>
  <si>
    <t>1.5-3.0 Volt Motor</t>
  </si>
  <si>
    <t>Gear Box</t>
  </si>
  <si>
    <t>AA Battery</t>
  </si>
  <si>
    <t>Craft Paper</t>
  </si>
  <si>
    <t>Right shelf</t>
  </si>
  <si>
    <t>Googly Eyes</t>
  </si>
  <si>
    <t>Hot Glue Gun</t>
  </si>
  <si>
    <t>Nuts</t>
  </si>
  <si>
    <t>Pipe Cleaners</t>
  </si>
  <si>
    <t>Screwdriver</t>
  </si>
  <si>
    <t>Wire</t>
  </si>
  <si>
    <t>3 Feet</t>
  </si>
  <si>
    <t>Wire Strippers</t>
  </si>
  <si>
    <t>Wood Skewer Sticks</t>
  </si>
  <si>
    <t>Star Wars Junkbots</t>
  </si>
  <si>
    <t>AA Battery Holder</t>
  </si>
  <si>
    <t>Straws</t>
  </si>
  <si>
    <t>Vibrobots</t>
  </si>
  <si>
    <t>Bottle Caps</t>
  </si>
  <si>
    <t>Construction Paper</t>
  </si>
  <si>
    <t>Popsicle Sticks</t>
  </si>
  <si>
    <t>Toothpicks</t>
  </si>
  <si>
    <t>Vibration Motor</t>
  </si>
  <si>
    <t>Copper Tape Flashlights</t>
  </si>
  <si>
    <t>3V Coin Battery</t>
  </si>
  <si>
    <t>Copper Tape</t>
  </si>
  <si>
    <t>LED's</t>
  </si>
  <si>
    <t>EL3</t>
  </si>
  <si>
    <t>Make a Plane</t>
  </si>
  <si>
    <t>AA Battery Connector</t>
  </si>
  <si>
    <t>On Off Switch</t>
  </si>
  <si>
    <t>Propellar</t>
  </si>
  <si>
    <t>Make Mini Electric Car</t>
  </si>
  <si>
    <t>9V Battery</t>
  </si>
  <si>
    <t>Brass Brads</t>
  </si>
  <si>
    <t>Gears</t>
  </si>
  <si>
    <t>Junkbot Robots</t>
  </si>
  <si>
    <t>Glue Stick</t>
  </si>
  <si>
    <t>Old Electronics</t>
  </si>
  <si>
    <t>Leader to provide</t>
  </si>
  <si>
    <t>Plastics</t>
  </si>
  <si>
    <t>Manip</t>
  </si>
  <si>
    <t>Wire Cutters</t>
  </si>
  <si>
    <t>My New Ride</t>
  </si>
  <si>
    <t>Plastic Bottles</t>
  </si>
  <si>
    <t>Make a Paper Circuit</t>
  </si>
  <si>
    <t>Binder Clip</t>
  </si>
  <si>
    <t>Motorized Paper Circuits</t>
  </si>
  <si>
    <t>Right Shelf</t>
  </si>
  <si>
    <t>Cutting Mat</t>
  </si>
  <si>
    <t>Paper Clip</t>
  </si>
  <si>
    <t>Cutting Mats</t>
  </si>
  <si>
    <t>Ruler</t>
  </si>
  <si>
    <t>Tweezers</t>
  </si>
  <si>
    <t>?</t>
  </si>
  <si>
    <t>leaders to provide</t>
  </si>
  <si>
    <t>EL8</t>
  </si>
  <si>
    <t>Penny Batteries</t>
  </si>
  <si>
    <t>Cups</t>
  </si>
  <si>
    <t>Electrical Tape</t>
  </si>
  <si>
    <t>Pennies</t>
  </si>
  <si>
    <t>Salt</t>
  </si>
  <si>
    <t>Sandpaper</t>
  </si>
  <si>
    <t>Vinegar</t>
  </si>
  <si>
    <t>Pipe Cleaner Circuitry</t>
  </si>
  <si>
    <t>Paper clips</t>
  </si>
  <si>
    <t>Colored Pencils</t>
  </si>
  <si>
    <t>EN1</t>
  </si>
  <si>
    <t>Build a Balloon Powered Car</t>
  </si>
  <si>
    <t>Balloon</t>
  </si>
  <si>
    <t>Plastic Bottle</t>
  </si>
  <si>
    <t>EN10</t>
  </si>
  <si>
    <t>Paper Engineering</t>
  </si>
  <si>
    <t>EN11</t>
  </si>
  <si>
    <t>Rubber Band Car</t>
  </si>
  <si>
    <t>Plastic Bottle Caps</t>
  </si>
  <si>
    <t>EN12</t>
  </si>
  <si>
    <t>Siesmic Shakeup</t>
  </si>
  <si>
    <t>Tennis Balls</t>
  </si>
  <si>
    <t>EN13</t>
  </si>
  <si>
    <t>Seismograph</t>
  </si>
  <si>
    <t>Printer Paper</t>
  </si>
  <si>
    <t>EN14</t>
  </si>
  <si>
    <t>Soft Landing</t>
  </si>
  <si>
    <t>Hardboiled Egg</t>
  </si>
  <si>
    <t>EN15</t>
  </si>
  <si>
    <t>Strawkets</t>
  </si>
  <si>
    <t>EN16</t>
  </si>
  <si>
    <t>Tower Engineering</t>
  </si>
  <si>
    <t>Paper Bag</t>
  </si>
  <si>
    <t>Paperclips</t>
  </si>
  <si>
    <t>Tape</t>
  </si>
  <si>
    <t>EN2</t>
  </si>
  <si>
    <t>Build a Bridge</t>
  </si>
  <si>
    <t>Thread</t>
  </si>
  <si>
    <t>1 Meter</t>
  </si>
  <si>
    <t>EN3</t>
  </si>
  <si>
    <t>Building Bridges</t>
  </si>
  <si>
    <t>Gummy Candies</t>
  </si>
  <si>
    <t>EN4</t>
  </si>
  <si>
    <t>Catapults and Trebuchets</t>
  </si>
  <si>
    <t>Hot Glue Sticks</t>
  </si>
  <si>
    <t>EN5</t>
  </si>
  <si>
    <t>Can Can Robot</t>
  </si>
  <si>
    <t>Copper Wire</t>
  </si>
  <si>
    <t>EN6</t>
  </si>
  <si>
    <t>Cardboard Automata</t>
  </si>
  <si>
    <t>12 in Skewer Sticks</t>
  </si>
  <si>
    <t>Paper or plastic straw</t>
  </si>
  <si>
    <t>Masking tape</t>
  </si>
  <si>
    <t>1 ft</t>
  </si>
  <si>
    <t>Hot Glue sticks</t>
  </si>
  <si>
    <t>Stickers</t>
  </si>
  <si>
    <t>Colored Pencils or markers</t>
  </si>
  <si>
    <t>EN7</t>
  </si>
  <si>
    <t>Grabber</t>
  </si>
  <si>
    <t>Drill</t>
  </si>
  <si>
    <t>EN8</t>
  </si>
  <si>
    <t>Helping Hand</t>
  </si>
  <si>
    <t>EN9</t>
  </si>
  <si>
    <t>Paddle Power</t>
  </si>
  <si>
    <t>Metal Washers</t>
  </si>
  <si>
    <t>5 Sheets</t>
  </si>
  <si>
    <t>Water</t>
  </si>
  <si>
    <t>TMC Resupply List</t>
  </si>
  <si>
    <t>Total List:</t>
  </si>
  <si>
    <t># included per package</t>
  </si>
  <si>
    <t>Supplies</t>
  </si>
  <si>
    <t>Amazon Link</t>
  </si>
  <si>
    <t>Cost per package</t>
  </si>
  <si>
    <t># packages needed</t>
  </si>
  <si>
    <t>Per Piece Material Cost</t>
  </si>
  <si>
    <t>Total # ordering</t>
  </si>
  <si>
    <t>Cost of supplies:</t>
  </si>
  <si>
    <t>yes</t>
  </si>
  <si>
    <t>Drawing Stencils (21 pcs)</t>
  </si>
  <si>
    <t>Glitter, 4 oz</t>
  </si>
  <si>
    <t>Quality ART</t>
  </si>
  <si>
    <t>Letter beads, 1900 pcs, 7 colors, 7x4 mm</t>
  </si>
  <si>
    <t>AC38</t>
  </si>
  <si>
    <t>Washable Markers, 240 pk, 10 colors</t>
  </si>
  <si>
    <t>https://www.amazon.com/Madisi-Washable-Markers-Assorted-Classroom/dp/B07P7V7F22/ref=sr_1_2?dchild=1&amp;keywords=bulk+washable+markers&amp;qid=1614806405&amp;sr=8-2</t>
  </si>
  <si>
    <t>5" Eraser</t>
  </si>
  <si>
    <t>C.10</t>
  </si>
  <si>
    <t>Husky Organizer</t>
  </si>
  <si>
    <t xml:space="preserve">Home Depot  </t>
  </si>
  <si>
    <t>C.11</t>
  </si>
  <si>
    <t>Home Depot</t>
  </si>
  <si>
    <t>C.12</t>
  </si>
  <si>
    <t>Storage buckets</t>
  </si>
  <si>
    <t>Lowes</t>
  </si>
  <si>
    <t>C.13</t>
  </si>
  <si>
    <t>Project Storage totes - Large</t>
  </si>
  <si>
    <t>Lowes, Home Depot or Walmart</t>
  </si>
  <si>
    <t>C.14</t>
  </si>
  <si>
    <t>Storage totes - heavy duty</t>
  </si>
  <si>
    <t>C.15</t>
  </si>
  <si>
    <t>Arts &amp; Crafts Totes</t>
  </si>
  <si>
    <t>C.16</t>
  </si>
  <si>
    <t>OLP751512G4SLU</t>
  </si>
  <si>
    <t>C.17</t>
  </si>
  <si>
    <t>C.18</t>
  </si>
  <si>
    <t>brickhouse</t>
  </si>
  <si>
    <t>C.19</t>
  </si>
  <si>
    <t>C.2</t>
  </si>
  <si>
    <t>6’ folding</t>
  </si>
  <si>
    <t>Costco</t>
  </si>
  <si>
    <t>C.5</t>
  </si>
  <si>
    <t>1/4 inch *50 ft</t>
  </si>
  <si>
    <t>Bungee cords - thin</t>
  </si>
  <si>
    <t>amazon/ D&amp;B</t>
  </si>
  <si>
    <t>C.6</t>
  </si>
  <si>
    <t>5/8th inch * 30ft</t>
  </si>
  <si>
    <t>Bungee cord thick</t>
  </si>
  <si>
    <t>amazon</t>
  </si>
  <si>
    <t>C.7</t>
  </si>
  <si>
    <t>https://www.amazon.com/gp/product/B07X51MT79/ref=ppx_yo_dt_b_search_asin_title?ie=UTF8&amp;psc=1</t>
  </si>
  <si>
    <t>C.8</t>
  </si>
  <si>
    <t>Lowes or online</t>
  </si>
  <si>
    <t>C.9</t>
  </si>
  <si>
    <t>7 Cu. Ft./ Gorilla</t>
  </si>
  <si>
    <t>Collapsible Folding Outdoor Utility Wagon with Oversized Bed, Black</t>
  </si>
  <si>
    <t>GCSW-7P</t>
  </si>
  <si>
    <t>Paper Plate, 500 pk, 9 inch</t>
  </si>
  <si>
    <t>Plastic Straws (500 pcs)</t>
  </si>
  <si>
    <t>Printer Paper (8 reams), 4000 sheets</t>
  </si>
  <si>
    <t>Kid scissors 5 in, 30 pk</t>
  </si>
  <si>
    <t>E28</t>
  </si>
  <si>
    <t>1.5-3.0 Volt Motor, 12 pk</t>
  </si>
  <si>
    <t>Electrical Tape (6 pk)</t>
  </si>
  <si>
    <t>EL17</t>
  </si>
  <si>
    <t>LR44 Button Cell Battery, 100 pk</t>
  </si>
  <si>
    <t>https://www.amazon.com/LOOPACELL-LR44-AG13-357-Button-Cell/dp/B00ISD96X8/ref=sr_1_1?dchild=1&amp;keywords=lr44+button+cell+battery+bulk&amp;qid=1614827985&amp;sr=8-1</t>
  </si>
  <si>
    <t>3V Coin Cell Battery, 100 pk</t>
  </si>
  <si>
    <t>Shaft Propeller, 2mm, 3 vanes, 10 pcs</t>
  </si>
  <si>
    <t>Wire (20 gauge, 770 ft)</t>
  </si>
  <si>
    <t>Funnels, set of 12, 4 sizes</t>
  </si>
  <si>
    <t>White Plastic gears</t>
  </si>
  <si>
    <t>BestTong DC 1.5V 3V 6mm x 10mm Miniature Micro Vibrating Vibration Coreless Motor 12000RPM 610 Powerful Small Electric Motors 2 Wires Pack of 15</t>
  </si>
  <si>
    <t>5mm LED Light Emitting Diode Round Assorted Color White/Red/Yellow/Green/Blue Kit Box</t>
  </si>
  <si>
    <t>Battery Connector, 30 pk, 9v</t>
  </si>
  <si>
    <t>Binder Clip (assort. 100 pk)</t>
  </si>
  <si>
    <t>Hot Glue Gun, 6 pk, mini</t>
  </si>
  <si>
    <t>Painter's Masking Tape (6 pk, 1 inch, 60 yd)</t>
  </si>
  <si>
    <t>Clear Tape (9 pk)</t>
  </si>
  <si>
    <t>Double Sided Tape (6 pk, 1/2 in x 500 in</t>
  </si>
  <si>
    <t xml:space="preserve">Elmer's glue, 4 oz, </t>
  </si>
  <si>
    <t>??</t>
  </si>
  <si>
    <t>Glue Sticks, 100 ct</t>
  </si>
  <si>
    <t>EMIDO Building Block, 120 pcs</t>
  </si>
  <si>
    <t>https://www.amazon.com/EMIDO-Building-Educational-Interlocking-Preschool/dp/B01EA5ADGQ/ref=pd_bxgy_2/140-6037787-7467733?_encoding=UTF8&amp;pd_rd_i=B01EA5ADGQ&amp;pd_rd_r=f0df7cfb-4f53-4596-9c07-739b1bf5bbf9&amp;pd_rd_w=nkrzL&amp;pd_rd_wg=In0hD&amp;pf_rd_p=f325d01c-4658-4593-be83-3e12ca663f0e&amp;pf_rd_r=C5Z2H3B1TEP5PP38X9S0&amp;psc=1&amp;refRID=C5Z2H3B1TEP5PP38X9S0</t>
  </si>
  <si>
    <t>Lego Baseplates, 10x10 or 32x32 pegs (6 pcs)</t>
  </si>
  <si>
    <t>https://www.amazon.com/Lekebaby-Baseplates-Building-Compatible-Brands-Baseplates/dp/B07VH1PQ8X/ref=sr_1_11?dchild=1&amp;keywords=lego+baseplate&amp;qid=1614833426&amp;sr=8-11</t>
  </si>
  <si>
    <t>Lego Baseplates, 5x5 or 16x16 pegs (10 pcs)</t>
  </si>
  <si>
    <t>https://www.amazon.com/Pack-Compatible-inches-Baseplates-plates/dp/B06VW7VGHR/ref=sr_1_4?dchild=1&amp;keywords=lego+baseplate+6x6&amp;qid=1614833499&amp;sr=8-4</t>
  </si>
  <si>
    <t>M7</t>
  </si>
  <si>
    <t>Lego Classic 10717, 1500 pcs</t>
  </si>
  <si>
    <t>https://www.amazon.com/LEGO-Classic-Bricks-Set-Complexity/dp/B07HGR9M6Z/ref=psdc_166099011_t3_B00NHQFA68</t>
  </si>
  <si>
    <t>M8</t>
  </si>
  <si>
    <t>Lego Doors, Windows, Roof Tiles Set</t>
  </si>
  <si>
    <t>M9</t>
  </si>
  <si>
    <t>Lego Wheels Set, 286 pcs</t>
  </si>
  <si>
    <t>https://www.amazon.com/LEGO-Education-4598357-Wheels-Set/dp/B004HXCX3I/ref=sr_1_1?dchild=1&amp;keywords=lego+wheels&amp;qid=1614833114&amp;sr=8-1</t>
  </si>
  <si>
    <t>Motbach 200Pcs Plastic Bottle Caps for DIY Craft Environmental Protection and Development of Children’s Intelligence (Mixed Color)</t>
  </si>
  <si>
    <t>Paper Towel Rolls, 24 pack, 10 inch</t>
  </si>
  <si>
    <t>Trailer Components:</t>
  </si>
  <si>
    <t>Aprons</t>
  </si>
  <si>
    <t>Recommended Supplies (Not Stocked)</t>
  </si>
  <si>
    <t>S1</t>
  </si>
  <si>
    <t>Embroidery Cloth, aida, 14 ct, 7 pcs</t>
  </si>
  <si>
    <t>https://www.amazon.com/Caydo-Pieces-Stitch-Fabric-18-Inch/dp/B08HWJ4PZ4/ref=psdc_262616011_t1_B07JPL5NYX</t>
  </si>
  <si>
    <t>S2</t>
  </si>
  <si>
    <t>Embroidery hoops, 3 sizee, 12 pk</t>
  </si>
  <si>
    <t>https://www.amazon.com/Caydo-Pieces-Embroidery-Bamboo-Circle/dp/B07MKQWQBY/ref=sr_1_3?crid=2TLFOU3XACW3L&amp;dchild=1&amp;keywords=assorted+embroidery+hoops&amp;qid=1614831857&amp;sprefix=assorted+embroider+%2Caps%2C236&amp;sr=8-3</t>
  </si>
  <si>
    <t>S3</t>
  </si>
  <si>
    <t>Emroidery String kits, 108 pcs, floss on bobbins, 20 needles, 2 threaders</t>
  </si>
  <si>
    <t>https://www.amazon.com/Embroidery-Friendship-Bracelets-Metallic-Organizer/dp/B07GWG2TNK/ref=sr_1_2?crid=XLEWHISTZRL7&amp;dchild=1&amp;keywords=embroidery+floss+with+bobbins&amp;qid=1614831632&amp;sprefix=embroidery+floss+with+bobb%2Caps%2C241&amp;sr=8-2</t>
  </si>
  <si>
    <t>S4</t>
  </si>
  <si>
    <t>Large Eye Blunt needles, 15 pc, stainless steel</t>
  </si>
  <si>
    <t>https://www.amazon.com/Hekisn-Large-Eye-Stainless-Stringing-Finishing/dp/B08P2RP2C8/ref=sr_1_1?dchild=1&amp;keywords=large%2Beye%2Bblunt%2Bneedles&amp;qid=1614831800&amp;sr=8-1&amp;th=1</t>
  </si>
  <si>
    <t>S5</t>
  </si>
  <si>
    <t>Plastic Canvas circle, #7, 3 inch, 30 pc</t>
  </si>
  <si>
    <t>https://www.amazon.com/Pllieay-Plastic-Embroidery-Crafting-Projects/dp/B08JLWLNFF/ref=sr_1_1?dchild=1&amp;keywords=plastic+canvas+circle&amp;qid=1614832007&amp;sr=8-1</t>
  </si>
  <si>
    <t>S6</t>
  </si>
  <si>
    <t>Plastic Canvas Sheet, 24 pk, clear</t>
  </si>
  <si>
    <t>https://www.amazon.com/Darice-Plastic-Canvas-Clear-24-Pack/dp/B06XSBMJMG/ref=sr_1_1?dchild=1&amp;keywords=plastic+canvas+sheets&amp;qid=1614831980&amp;sr=8-1</t>
  </si>
  <si>
    <t>S7</t>
  </si>
  <si>
    <t>Plastic Needles, 30 pcs</t>
  </si>
  <si>
    <t>https://www.amazon.com/Hekisn-Large-Eye-Colorful-Different-Learning/dp/B08P9JGJ5P/ref=sr_1_1?dchild=1&amp;keywords=plastic%2Bneedles&amp;qid=1614831746&amp;sr=8-1&amp;th=1</t>
  </si>
  <si>
    <t>S8</t>
  </si>
  <si>
    <t>Sewing kit</t>
  </si>
  <si>
    <t>https://www.amazon.com/Okom-Traveler-Emergency-Portable-Scissors/dp/B07PB87YKH/ref=sr_1_21?dchild=1&amp;keywords=sewing+kit&amp;qid=1614831890&amp;sr=8-21</t>
  </si>
  <si>
    <t>Recyled Books</t>
  </si>
  <si>
    <t>Reused Plastics</t>
  </si>
  <si>
    <t>3d filament (20 colors, 20 ft for 400 ft total)</t>
  </si>
  <si>
    <t>https://www.amazon.com/Filament-Refills-Colors-Color-TTYT3D/dp/B07B4GBJR4/ref=sr_1_5?dchild=1&amp;keywords=3d+filament+colors+bulk&amp;qid=1614832716&amp;sr=8-5</t>
  </si>
  <si>
    <t>3d pen mat</t>
  </si>
  <si>
    <t>https://www.amazon.com/TECBOSS-Printing-Protectors-Compatible-Beginners/dp/B07QS8VK4W/ref=sr_1_2?dchild=1&amp;keywords=3d+pen+mat&amp;qid=1614832799&amp;sr=8-2</t>
  </si>
  <si>
    <t>3d pen mat with fuse and join area</t>
  </si>
  <si>
    <t>https://www.amazon.com/3Dmate-Purpose-Printing-Templates-Stencils/dp/B076H1RBJW/ref=sr_1_3?dchild=1&amp;keywords=3d+pen+mat&amp;qid=1614832870&amp;sr=8-3</t>
  </si>
  <si>
    <t>3d pens</t>
  </si>
  <si>
    <t>https://www.amazon.com/MYNT3D-Professional-Printing-OLED-Display/dp/B01BLQ24IW/ref=sxin_10?ascsubtag=amzn1.osa.0ec6fda8-f821-46e9-8e21-8eef88f986e0.ATVPDKIKX0DER.en_US&amp;creativeASIN=B01BLQ24IW&amp;cv_ct_cx=3d+pen+mat&amp;cv_ct_id=amzn1.osa.0ec6fda8-f821-46e9-8e21-8eef88f986e0.ATVPDKIKX0DER.en_US&amp;cv_ct_pg=search&amp;cv_ct_we=asin&amp;cv_ct_wn=osp-single-source-earns-comm&amp;dchild=1&amp;keywords=3d+pen+mat&amp;linkCode=oas&amp;pd_rd_i=B01BLQ24IW&amp;pd_rd_r=a15cea1d-69d2-4989-a6bb-db228a670032&amp;pd_rd_w=kNYra&amp;pd_rd_wg=10F2P&amp;pf_rd_p=35b32c02-1b41-4e49-9b89-0297af2446e1&amp;pf_rd_r=Z5YF6YAGXYW53SW77FXE&amp;qid=1614832870&amp;sr=1-2-64f3a41a-73ca-403a-923c-8152c45485fe&amp;tag=tbonsite-20</t>
  </si>
  <si>
    <t>Assorted seeds, 43 pck, garden veg and herb</t>
  </si>
  <si>
    <t>https://www.amazon.com/Vegetable-Varieties-Black-Duck-Brand/dp/B06XDT5MLT/ref=sr_1_1?dchild=1&amp;keywords=seed+pack&amp;qid=1614834762&amp;s=home-garden&amp;sr=1-1</t>
  </si>
  <si>
    <t>Gardening tool set</t>
  </si>
  <si>
    <t>https://www.amazon.com/gp/product/B00757F3DA/ref=ppx_yo_dt_b_search_asin_title?ie=UTF8&amp;psc=1</t>
  </si>
  <si>
    <t>Grow trays, 10 plant, 20x10</t>
  </si>
  <si>
    <t>https://www.amazon.com/gp/product/B0058PTK6M/ref=ppx_yo_dt_b_search_asin_title?ie=UTF8&amp;psc=1</t>
  </si>
  <si>
    <t>Plastic Plant pots, 24 pk, 3 inch</t>
  </si>
  <si>
    <t>https://www.amazon.com/gp/product/B07V9M6B2Y/ref=ppx_yo_dt_b_search_asin_title?ie=UTF8&amp;psc=1</t>
  </si>
  <si>
    <t>Plastic seedling pots, 100 pk, 4 inch</t>
  </si>
  <si>
    <t>https://www.amazon.com/KINGLAKE-Plastic-Seedlings-Container-Starting/dp/B01N7QROQQ/ref=pd_di_sccai_5?pd_rd_w=si2rH&amp;pf_rd_p=c9443270-b914-4430-a90b-72e3e7e784e0&amp;pf_rd_r=2KA6MJ90EWA67CE2DWX1&amp;pd_rd_r=f28658fe-6e50-4eab-a618-2bd3eafbaf52&amp;pd_rd_wg=DSpiS&amp;pd_rd_i=B01N7QROQQ&amp;psc=1</t>
  </si>
  <si>
    <t>Potting soil, 1 cu yd</t>
  </si>
  <si>
    <t>https://www.amazon.com/Miracle-Gro-Potting-Mix-1-Cubic-Foot/dp/B00GTDI9L4/ref=sr_1_4?dchild=1&amp;keywords=potting+soil&amp;qid=1614834823&amp;s=home-garden&amp;sr=1-4</t>
  </si>
  <si>
    <t>Seedling starter trays, 144 cells, 120 trays (6cell/try)</t>
  </si>
  <si>
    <t>https://www.amazon.com/gp/product/B00K57JBLW/ref=ppx_yo_dt_b_search_asin_title?ie=UTF8&amp;th=1</t>
  </si>
  <si>
    <t>O 20</t>
  </si>
  <si>
    <t>Installed</t>
  </si>
  <si>
    <t>Q-Manip Shelf</t>
  </si>
  <si>
    <t>BACK ORDERED</t>
  </si>
  <si>
    <t>CHEFS SUPPLY</t>
  </si>
  <si>
    <t xml:space="preserve">TMC </t>
  </si>
  <si>
    <t>Supply Code</t>
  </si>
  <si>
    <t>Amazon link:</t>
  </si>
  <si>
    <t>PURCHASE</t>
  </si>
  <si>
    <t>QUALITY ART</t>
  </si>
  <si>
    <t>Pony Beads, 4,600 pcs 9mm Pony Beads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</si>
</sst>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&quot;$&quot;#,##0.00;[Red]\-&quot;$&quot;#,##0.00"/>
    <numFmt numFmtId="165" formatCode="&quot;$&quot;#,##0.00"/>
    <numFmt numFmtId="166" formatCode="&quot;$&quot;#,##0"/>
    <numFmt numFmtId="167" formatCode="&quot;$&quot;0.00"/>
    <numFmt numFmtId="168" formatCode="0.0"/>
  </numFmts>
  <fonts count="76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</font>
    <font>
      <u/>
      <sz val="11"/>
      <color rgb="FF1155CC"/>
      <name val="Arial"/>
      <family val="2"/>
    </font>
    <font>
      <u/>
      <sz val="11"/>
      <color rgb="FF1155CC"/>
      <name val="Calibri"/>
      <family val="2"/>
    </font>
    <font>
      <u/>
      <sz val="11"/>
      <color theme="10"/>
      <name val="Arial"/>
      <family val="2"/>
    </font>
    <font>
      <sz val="12"/>
      <color rgb="FF0F1111"/>
      <name val="&quot;Amazon Ember&quot;"/>
    </font>
    <font>
      <u/>
      <sz val="11"/>
      <color rgb="FF000000"/>
      <name val="Calibri"/>
      <family val="2"/>
    </font>
    <font>
      <u/>
      <sz val="10"/>
      <color rgb="FFC7511F"/>
      <name val="&quot;amazon ember&quot;"/>
    </font>
    <font>
      <sz val="12"/>
      <color rgb="FF000000"/>
      <name val="Calibri"/>
      <family val="2"/>
    </font>
    <font>
      <sz val="11"/>
      <color rgb="FF000000"/>
      <name val="Arial"/>
      <family val="2"/>
    </font>
    <font>
      <u/>
      <sz val="11"/>
      <color theme="1"/>
      <name val="Arial"/>
      <family val="2"/>
    </font>
    <font>
      <u/>
      <sz val="11"/>
      <color theme="1"/>
      <name val="Arial"/>
      <family val="2"/>
    </font>
    <font>
      <sz val="14"/>
      <color rgb="FF000000"/>
      <name val="Calibri"/>
      <family val="2"/>
    </font>
    <font>
      <u/>
      <sz val="12"/>
      <color rgb="FF0563C1"/>
      <name val="Calibri"/>
      <family val="2"/>
    </font>
    <font>
      <u/>
      <sz val="12"/>
      <color rgb="FF0563C1"/>
      <name val="Calibri"/>
      <family val="2"/>
    </font>
    <font>
      <u/>
      <sz val="10"/>
      <color theme="1"/>
      <name val="&quot;Amazon Ember&quot;"/>
    </font>
    <font>
      <u/>
      <sz val="11"/>
      <color rgb="FF0563C1"/>
      <name val="Arial"/>
      <family val="2"/>
    </font>
    <font>
      <u/>
      <sz val="11"/>
      <color rgb="FF1155CC"/>
      <name val="Arial"/>
      <family val="2"/>
    </font>
    <font>
      <u/>
      <sz val="11"/>
      <color rgb="FF000000"/>
      <name val="Calibri"/>
      <family val="2"/>
    </font>
    <font>
      <u/>
      <sz val="11"/>
      <color rgb="FF0000FF"/>
      <name val="Arial"/>
      <family val="2"/>
    </font>
    <font>
      <u/>
      <sz val="11"/>
      <color rgb="FF0563C1"/>
      <name val="Calibri"/>
      <family val="2"/>
    </font>
    <font>
      <sz val="12"/>
      <color rgb="FF0F1111"/>
      <name val="Arial"/>
      <family val="2"/>
    </font>
    <font>
      <u/>
      <sz val="11"/>
      <color theme="1"/>
      <name val="Calibri"/>
      <family val="2"/>
    </font>
    <font>
      <sz val="11"/>
      <color rgb="FF1155CC"/>
      <name val="Calibri"/>
      <family val="2"/>
    </font>
    <font>
      <sz val="11"/>
      <color rgb="FF1155CC"/>
      <name val="Arial"/>
      <family val="2"/>
    </font>
    <font>
      <sz val="11"/>
      <color theme="1"/>
      <name val="Arial"/>
      <family val="2"/>
    </font>
    <font>
      <sz val="12"/>
      <color theme="1"/>
      <name val="&quot;Helvetica Neue&quot;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u/>
      <sz val="11"/>
      <color rgb="FF000000"/>
      <name val="Calibri"/>
      <family val="2"/>
    </font>
    <font>
      <sz val="12"/>
      <color rgb="FF000000"/>
      <name val="Arial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Arial"/>
      <family val="2"/>
    </font>
    <font>
      <sz val="11"/>
      <color rgb="FF0F1111"/>
      <name val="Arial"/>
      <family val="2"/>
    </font>
    <font>
      <u/>
      <sz val="11"/>
      <color rgb="FF1155CC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1"/>
      <name val="Calibri"/>
      <family val="2"/>
    </font>
    <font>
      <u/>
      <sz val="12"/>
      <color rgb="FF0563C1"/>
      <name val="Calibri"/>
      <family val="2"/>
    </font>
    <font>
      <u/>
      <sz val="11"/>
      <color rgb="FF000000"/>
      <name val="Calibri"/>
      <family val="2"/>
    </font>
    <font>
      <sz val="10"/>
      <color rgb="FF0F1111"/>
      <name val="&quot;Amazon Ember&quot;"/>
    </font>
    <font>
      <u/>
      <sz val="11"/>
      <color rgb="FF000000"/>
      <name val="Calibri"/>
      <family val="2"/>
    </font>
    <font>
      <u/>
      <sz val="11"/>
      <color theme="1"/>
      <name val="Arial"/>
      <family val="2"/>
    </font>
    <font>
      <sz val="10"/>
      <color rgb="FF000000"/>
      <name val="Helvetica Neue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1"/>
      <color rgb="FF000000"/>
      <name val="Helvetica Neue"/>
      <family val="2"/>
    </font>
    <font>
      <u/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theme="1"/>
      <name val="Helvetica Neue"/>
      <family val="2"/>
    </font>
    <font>
      <sz val="11"/>
      <color theme="1"/>
      <name val="Helvetica Neue"/>
      <family val="2"/>
    </font>
    <font>
      <u/>
      <sz val="11"/>
      <color rgb="FF0000FF"/>
      <name val="Calibri"/>
      <family val="2"/>
    </font>
    <font>
      <u/>
      <sz val="11"/>
      <color rgb="FF0563C1"/>
      <name val="Calibri"/>
      <family val="2"/>
    </font>
    <font>
      <sz val="9"/>
      <color rgb="FF000000"/>
      <name val="Calibri"/>
      <family val="2"/>
    </font>
    <font>
      <u/>
      <sz val="11"/>
      <color rgb="FF000000"/>
      <name val="Calibri"/>
      <family val="2"/>
    </font>
    <font>
      <u/>
      <sz val="11"/>
      <color rgb="FF0000FF"/>
      <name val="Arial"/>
      <family val="2"/>
    </font>
    <font>
      <u/>
      <sz val="11"/>
      <color theme="1"/>
      <name val="Calibri"/>
      <family val="2"/>
    </font>
    <font>
      <u/>
      <sz val="11"/>
      <color rgb="FF000000"/>
      <name val="Calibri"/>
      <family val="2"/>
    </font>
    <font>
      <u/>
      <sz val="11"/>
      <color rgb="FF000000"/>
      <name val="Calibri"/>
      <family val="2"/>
    </font>
    <font>
      <u/>
      <sz val="11"/>
      <color theme="1"/>
      <name val="Calibri"/>
      <family val="2"/>
    </font>
    <font>
      <b/>
      <sz val="12"/>
      <color rgb="FF000000"/>
      <name val="Calibri"/>
      <family val="2"/>
    </font>
    <font>
      <sz val="11"/>
      <color theme="1"/>
      <name val="Calibri"/>
      <family val="2"/>
    </font>
    <font>
      <sz val="12"/>
      <color rgb="FF000000"/>
      <name val="Calibri"/>
      <family val="2"/>
      <scheme val="minor"/>
    </font>
    <font>
      <sz val="10"/>
      <color rgb="FF000000"/>
      <name val="Helvetica Neue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3D85C6"/>
        <bgColor rgb="FF3D85C6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  <fill>
      <patternFill patternType="solid">
        <fgColor rgb="FFA9D08E"/>
        <bgColor rgb="FFA9D08E"/>
      </patternFill>
    </fill>
    <fill>
      <patternFill patternType="solid">
        <fgColor rgb="FFD9E2F3"/>
        <bgColor rgb="FFD9E2F3"/>
      </patternFill>
    </fill>
    <fill>
      <patternFill patternType="solid">
        <fgColor rgb="FFE2EFD9"/>
        <bgColor rgb="FFE2EFD9"/>
      </patternFill>
    </fill>
    <fill>
      <patternFill patternType="solid">
        <fgColor rgb="FFC9DAF8"/>
        <bgColor rgb="FFC9DAF8"/>
      </patternFill>
    </fill>
    <fill>
      <patternFill patternType="solid">
        <fgColor rgb="FF000000"/>
        <bgColor rgb="FF000000"/>
      </patternFill>
    </fill>
    <fill>
      <patternFill patternType="solid">
        <fgColor rgb="FFFEF2CB"/>
        <bgColor rgb="FFFEF2CB"/>
      </patternFill>
    </fill>
    <fill>
      <patternFill patternType="solid">
        <fgColor rgb="FF9FC5E8"/>
        <bgColor rgb="FF9FC5E8"/>
      </patternFill>
    </fill>
    <fill>
      <patternFill patternType="solid">
        <fgColor rgb="FF6FA8DC"/>
        <bgColor rgb="FF6FA8DC"/>
      </patternFill>
    </fill>
    <fill>
      <patternFill patternType="solid">
        <fgColor theme="8"/>
        <bgColor theme="8"/>
      </patternFill>
    </fill>
    <fill>
      <patternFill patternType="solid">
        <fgColor rgb="FF93C47D"/>
        <bgColor rgb="FF93C47D"/>
      </patternFill>
    </fill>
    <fill>
      <patternFill patternType="solid">
        <fgColor rgb="FF4A86E8"/>
        <bgColor rgb="FF4A86E8"/>
      </patternFill>
    </fill>
    <fill>
      <patternFill patternType="solid">
        <fgColor theme="9"/>
        <bgColor theme="9"/>
      </patternFill>
    </fill>
    <fill>
      <patternFill patternType="solid">
        <fgColor rgb="FF38761D"/>
        <bgColor rgb="FF38761D"/>
      </patternFill>
    </fill>
    <fill>
      <patternFill patternType="solid">
        <fgColor theme="9" tint="0.39997558519241921"/>
        <bgColor rgb="FF3D85C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CFE2F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rgb="FFFFFF00"/>
      </patternFill>
    </fill>
    <fill>
      <patternFill patternType="solid">
        <fgColor theme="9"/>
        <bgColor rgb="FFFFF2CC"/>
      </patternFill>
    </fill>
    <fill>
      <patternFill patternType="solid">
        <fgColor theme="9"/>
        <bgColor rgb="FF93C47D"/>
      </patternFill>
    </fill>
    <fill>
      <patternFill patternType="solid">
        <fgColor theme="9"/>
        <bgColor rgb="FFFFFF00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58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/>
    <xf numFmtId="1" fontId="3" fillId="0" borderId="1" xfId="0" applyNumberFormat="1" applyFont="1" applyBorder="1" applyAlignment="1">
      <alignment horizontal="center"/>
    </xf>
    <xf numFmtId="0" fontId="1" fillId="0" borderId="1" xfId="0" applyFont="1" applyBorder="1"/>
    <xf numFmtId="44" fontId="3" fillId="0" borderId="1" xfId="0" applyNumberFormat="1" applyFont="1" applyBorder="1"/>
    <xf numFmtId="3" fontId="3" fillId="0" borderId="1" xfId="0" applyNumberFormat="1" applyFont="1" applyBorder="1" applyAlignment="1">
      <alignment horizontal="center"/>
    </xf>
    <xf numFmtId="44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/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4" fontId="5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right" vertical="center" wrapText="1"/>
    </xf>
    <xf numFmtId="0" fontId="5" fillId="4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wrapText="1"/>
    </xf>
    <xf numFmtId="0" fontId="8" fillId="0" borderId="1" xfId="0" applyFont="1" applyBorder="1"/>
    <xf numFmtId="0" fontId="3" fillId="0" borderId="0" xfId="0" applyFont="1"/>
    <xf numFmtId="44" fontId="3" fillId="0" borderId="0" xfId="0" applyNumberFormat="1" applyFont="1"/>
    <xf numFmtId="0" fontId="9" fillId="0" borderId="1" xfId="0" applyFont="1" applyBorder="1" applyAlignment="1"/>
    <xf numFmtId="44" fontId="3" fillId="0" borderId="1" xfId="0" applyNumberFormat="1" applyFont="1" applyBorder="1" applyAlignment="1"/>
    <xf numFmtId="0" fontId="10" fillId="0" borderId="1" xfId="0" applyFont="1" applyBorder="1"/>
    <xf numFmtId="1" fontId="3" fillId="5" borderId="1" xfId="0" applyNumberFormat="1" applyFont="1" applyFill="1" applyBorder="1" applyAlignment="1">
      <alignment horizontal="center"/>
    </xf>
    <xf numFmtId="0" fontId="11" fillId="6" borderId="0" xfId="0" applyFont="1" applyFill="1" applyAlignment="1"/>
    <xf numFmtId="0" fontId="12" fillId="7" borderId="2" xfId="0" applyFont="1" applyFill="1" applyBorder="1" applyAlignment="1"/>
    <xf numFmtId="44" fontId="3" fillId="5" borderId="1" xfId="0" applyNumberFormat="1" applyFont="1" applyFill="1" applyBorder="1" applyAlignment="1"/>
    <xf numFmtId="3" fontId="3" fillId="5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" fontId="1" fillId="0" borderId="0" xfId="0" applyNumberFormat="1" applyFont="1"/>
    <xf numFmtId="49" fontId="13" fillId="6" borderId="1" xfId="0" applyNumberFormat="1" applyFont="1" applyFill="1" applyBorder="1"/>
    <xf numFmtId="4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" fontId="3" fillId="8" borderId="2" xfId="0" applyNumberFormat="1" applyFont="1" applyFill="1" applyBorder="1" applyAlignment="1">
      <alignment horizontal="center"/>
    </xf>
    <xf numFmtId="0" fontId="3" fillId="5" borderId="1" xfId="0" applyFont="1" applyFill="1" applyBorder="1"/>
    <xf numFmtId="44" fontId="3" fillId="5" borderId="1" xfId="0" applyNumberFormat="1" applyFont="1" applyFill="1" applyBorder="1"/>
    <xf numFmtId="164" fontId="1" fillId="0" borderId="1" xfId="0" applyNumberFormat="1" applyFont="1" applyBorder="1" applyAlignment="1">
      <alignment horizontal="center"/>
    </xf>
    <xf numFmtId="44" fontId="1" fillId="0" borderId="1" xfId="0" applyNumberFormat="1" applyFont="1" applyBorder="1"/>
    <xf numFmtId="164" fontId="1" fillId="0" borderId="1" xfId="0" applyNumberFormat="1" applyFont="1" applyBorder="1"/>
    <xf numFmtId="1" fontId="1" fillId="0" borderId="1" xfId="0" applyNumberFormat="1" applyFont="1" applyBorder="1"/>
    <xf numFmtId="165" fontId="3" fillId="0" borderId="1" xfId="0" applyNumberFormat="1" applyFont="1" applyBorder="1" applyAlignment="1">
      <alignment horizontal="right"/>
    </xf>
    <xf numFmtId="164" fontId="1" fillId="0" borderId="0" xfId="0" applyNumberFormat="1" applyFont="1"/>
    <xf numFmtId="0" fontId="1" fillId="0" borderId="0" xfId="0" applyFont="1"/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5" fillId="0" borderId="1" xfId="0" applyFont="1" applyBorder="1"/>
    <xf numFmtId="0" fontId="14" fillId="0" borderId="1" xfId="0" applyFont="1" applyBorder="1"/>
    <xf numFmtId="0" fontId="16" fillId="0" borderId="0" xfId="0" applyFont="1"/>
    <xf numFmtId="0" fontId="17" fillId="0" borderId="1" xfId="0" applyFont="1" applyBorder="1"/>
    <xf numFmtId="0" fontId="3" fillId="0" borderId="3" xfId="0" applyFont="1" applyBorder="1"/>
    <xf numFmtId="0" fontId="14" fillId="0" borderId="1" xfId="0" applyFont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/>
    <xf numFmtId="49" fontId="19" fillId="0" borderId="1" xfId="0" applyNumberFormat="1" applyFont="1" applyBorder="1" applyAlignment="1"/>
    <xf numFmtId="166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3" fontId="1" fillId="0" borderId="1" xfId="0" applyNumberFormat="1" applyFont="1" applyBorder="1" applyAlignment="1"/>
    <xf numFmtId="165" fontId="1" fillId="0" borderId="1" xfId="0" applyNumberFormat="1" applyFont="1" applyBorder="1" applyAlignment="1">
      <alignment vertical="top"/>
    </xf>
    <xf numFmtId="165" fontId="1" fillId="0" borderId="0" xfId="0" applyNumberFormat="1" applyFont="1" applyAlignment="1">
      <alignment horizontal="right" vertical="top"/>
    </xf>
    <xf numFmtId="1" fontId="1" fillId="0" borderId="0" xfId="0" applyNumberFormat="1" applyFont="1" applyAlignment="1">
      <alignment vertical="top"/>
    </xf>
    <xf numFmtId="49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167" fontId="1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49" fontId="1" fillId="0" borderId="1" xfId="0" applyNumberFormat="1" applyFont="1" applyBorder="1" applyAlignment="1">
      <alignment horizontal="center"/>
    </xf>
    <xf numFmtId="3" fontId="20" fillId="0" borderId="1" xfId="0" applyNumberFormat="1" applyFont="1" applyBorder="1" applyAlignment="1"/>
    <xf numFmtId="44" fontId="1" fillId="0" borderId="1" xfId="0" applyNumberFormat="1" applyFont="1" applyBorder="1" applyAlignment="1"/>
    <xf numFmtId="0" fontId="21" fillId="0" borderId="1" xfId="0" applyFont="1" applyBorder="1" applyAlignment="1"/>
    <xf numFmtId="1" fontId="1" fillId="0" borderId="1" xfId="0" applyNumberFormat="1" applyFont="1" applyBorder="1" applyAlignment="1">
      <alignment vertical="top"/>
    </xf>
    <xf numFmtId="165" fontId="1" fillId="0" borderId="1" xfId="0" applyNumberFormat="1" applyFont="1" applyBorder="1" applyAlignment="1">
      <alignment horizontal="right" vertical="top"/>
    </xf>
    <xf numFmtId="0" fontId="3" fillId="0" borderId="2" xfId="0" applyFont="1" applyBorder="1"/>
    <xf numFmtId="44" fontId="3" fillId="0" borderId="2" xfId="0" applyNumberFormat="1" applyFont="1" applyBorder="1"/>
    <xf numFmtId="0" fontId="6" fillId="0" borderId="2" xfId="0" applyFont="1" applyBorder="1"/>
    <xf numFmtId="0" fontId="24" fillId="0" borderId="1" xfId="0" applyFont="1" applyBorder="1" applyAlignment="1"/>
    <xf numFmtId="0" fontId="25" fillId="0" borderId="1" xfId="0" applyFont="1" applyBorder="1"/>
    <xf numFmtId="0" fontId="26" fillId="0" borderId="1" xfId="0" applyFont="1" applyBorder="1"/>
    <xf numFmtId="0" fontId="27" fillId="6" borderId="1" xfId="0" applyFont="1" applyFill="1" applyBorder="1" applyAlignment="1"/>
    <xf numFmtId="0" fontId="28" fillId="0" borderId="1" xfId="0" applyFont="1" applyBorder="1" applyAlignment="1"/>
    <xf numFmtId="0" fontId="3" fillId="7" borderId="1" xfId="0" applyFont="1" applyFill="1" applyBorder="1" applyAlignment="1"/>
    <xf numFmtId="3" fontId="6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/>
    <xf numFmtId="49" fontId="29" fillId="0" borderId="1" xfId="0" applyNumberFormat="1" applyFont="1" applyBorder="1" applyAlignment="1"/>
    <xf numFmtId="44" fontId="3" fillId="0" borderId="1" xfId="0" applyNumberFormat="1" applyFont="1" applyBorder="1" applyAlignment="1">
      <alignment horizontal="right"/>
    </xf>
    <xf numFmtId="3" fontId="30" fillId="0" borderId="1" xfId="0" applyNumberFormat="1" applyFont="1" applyBorder="1" applyAlignment="1">
      <alignment horizontal="center"/>
    </xf>
    <xf numFmtId="1" fontId="31" fillId="0" borderId="1" xfId="0" applyNumberFormat="1" applyFont="1" applyBorder="1" applyAlignment="1">
      <alignment horizontal="right"/>
    </xf>
    <xf numFmtId="44" fontId="3" fillId="0" borderId="0" xfId="0" applyNumberFormat="1" applyFont="1" applyAlignment="1">
      <alignment horizontal="right"/>
    </xf>
    <xf numFmtId="0" fontId="32" fillId="0" borderId="1" xfId="0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/>
    </xf>
    <xf numFmtId="166" fontId="3" fillId="0" borderId="1" xfId="0" applyNumberFormat="1" applyFont="1" applyBorder="1"/>
    <xf numFmtId="0" fontId="3" fillId="0" borderId="1" xfId="0" applyFont="1" applyBorder="1" applyAlignment="1"/>
    <xf numFmtId="1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/>
    <xf numFmtId="44" fontId="3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/>
    <xf numFmtId="49" fontId="1" fillId="0" borderId="1" xfId="0" applyNumberFormat="1" applyFont="1" applyBorder="1" applyAlignment="1"/>
    <xf numFmtId="164" fontId="1" fillId="0" borderId="0" xfId="0" applyNumberFormat="1" applyFont="1" applyAlignment="1"/>
    <xf numFmtId="0" fontId="1" fillId="0" borderId="0" xfId="0" applyFont="1" applyAlignment="1"/>
    <xf numFmtId="4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/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68" fontId="3" fillId="0" borderId="1" xfId="0" applyNumberFormat="1" applyFont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3" fontId="34" fillId="0" borderId="1" xfId="0" applyNumberFormat="1" applyFont="1" applyBorder="1" applyAlignment="1">
      <alignment horizontal="center"/>
    </xf>
    <xf numFmtId="0" fontId="35" fillId="0" borderId="1" xfId="0" applyFont="1" applyBorder="1" applyAlignment="1"/>
    <xf numFmtId="1" fontId="34" fillId="0" borderId="1" xfId="0" applyNumberFormat="1" applyFont="1" applyBorder="1" applyAlignment="1">
      <alignment horizontal="right"/>
    </xf>
    <xf numFmtId="44" fontId="34" fillId="0" borderId="1" xfId="0" applyNumberFormat="1" applyFont="1" applyBorder="1"/>
    <xf numFmtId="0" fontId="34" fillId="0" borderId="1" xfId="0" applyFont="1" applyBorder="1"/>
    <xf numFmtId="44" fontId="34" fillId="0" borderId="1" xfId="0" applyNumberFormat="1" applyFont="1" applyBorder="1" applyAlignment="1">
      <alignment horizontal="right"/>
    </xf>
    <xf numFmtId="165" fontId="34" fillId="0" borderId="1" xfId="0" applyNumberFormat="1" applyFont="1" applyBorder="1" applyAlignment="1">
      <alignment horizontal="right"/>
    </xf>
    <xf numFmtId="0" fontId="34" fillId="0" borderId="1" xfId="0" applyFont="1" applyBorder="1" applyAlignment="1">
      <alignment horizontal="right"/>
    </xf>
    <xf numFmtId="44" fontId="36" fillId="0" borderId="1" xfId="0" applyNumberFormat="1" applyFont="1" applyBorder="1"/>
    <xf numFmtId="0" fontId="7" fillId="2" borderId="0" xfId="0" applyFont="1" applyFill="1" applyAlignment="1">
      <alignment horizontal="center"/>
    </xf>
    <xf numFmtId="166" fontId="3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3" fillId="0" borderId="4" xfId="0" applyFont="1" applyBorder="1"/>
    <xf numFmtId="1" fontId="3" fillId="0" borderId="4" xfId="0" applyNumberFormat="1" applyFont="1" applyBorder="1" applyAlignment="1">
      <alignment horizontal="center"/>
    </xf>
    <xf numFmtId="0" fontId="1" fillId="0" borderId="4" xfId="0" applyFont="1" applyBorder="1"/>
    <xf numFmtId="44" fontId="3" fillId="0" borderId="4" xfId="0" applyNumberFormat="1" applyFont="1" applyBorder="1"/>
    <xf numFmtId="3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4" fillId="4" borderId="2" xfId="0" applyFont="1" applyFill="1" applyBorder="1"/>
    <xf numFmtId="0" fontId="3" fillId="0" borderId="0" xfId="0" applyFont="1" applyAlignment="1">
      <alignment horizontal="center"/>
    </xf>
    <xf numFmtId="0" fontId="43" fillId="13" borderId="2" xfId="0" applyFont="1" applyFill="1" applyBorder="1" applyAlignment="1">
      <alignment horizontal="center" vertical="center"/>
    </xf>
    <xf numFmtId="0" fontId="43" fillId="13" borderId="2" xfId="0" applyFont="1" applyFill="1" applyBorder="1" applyAlignment="1">
      <alignment vertical="center"/>
    </xf>
    <xf numFmtId="0" fontId="43" fillId="13" borderId="2" xfId="0" applyFont="1" applyFill="1" applyBorder="1" applyAlignment="1">
      <alignment horizontal="center" vertical="center" wrapText="1"/>
    </xf>
    <xf numFmtId="0" fontId="43" fillId="13" borderId="2" xfId="0" applyFont="1" applyFill="1" applyBorder="1" applyAlignment="1">
      <alignment vertical="center" wrapText="1"/>
    </xf>
    <xf numFmtId="0" fontId="34" fillId="8" borderId="2" xfId="0" applyFont="1" applyFill="1" applyBorder="1" applyAlignment="1">
      <alignment horizontal="center"/>
    </xf>
    <xf numFmtId="0" fontId="34" fillId="8" borderId="2" xfId="0" applyFont="1" applyFill="1" applyBorder="1"/>
    <xf numFmtId="165" fontId="34" fillId="8" borderId="2" xfId="0" applyNumberFormat="1" applyFont="1" applyFill="1" applyBorder="1" applyAlignment="1">
      <alignment horizontal="right"/>
    </xf>
    <xf numFmtId="165" fontId="44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44" fillId="8" borderId="2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/>
    <xf numFmtId="0" fontId="44" fillId="0" borderId="0" xfId="0" applyFont="1" applyAlignment="1">
      <alignment horizontal="center"/>
    </xf>
    <xf numFmtId="165" fontId="44" fillId="0" borderId="0" xfId="0" applyNumberFormat="1" applyFont="1" applyAlignment="1">
      <alignment horizontal="center"/>
    </xf>
    <xf numFmtId="0" fontId="34" fillId="14" borderId="2" xfId="0" applyFont="1" applyFill="1" applyBorder="1"/>
    <xf numFmtId="165" fontId="3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34" fillId="0" borderId="0" xfId="0" applyFont="1" applyAlignment="1"/>
    <xf numFmtId="0" fontId="3" fillId="8" borderId="2" xfId="0" applyFont="1" applyFill="1" applyBorder="1"/>
    <xf numFmtId="0" fontId="34" fillId="12" borderId="2" xfId="0" applyFont="1" applyFill="1" applyBorder="1" applyAlignment="1">
      <alignment horizontal="center"/>
    </xf>
    <xf numFmtId="0" fontId="34" fillId="12" borderId="2" xfId="0" applyFont="1" applyFill="1" applyBorder="1"/>
    <xf numFmtId="165" fontId="34" fillId="12" borderId="2" xfId="0" applyNumberFormat="1" applyFont="1" applyFill="1" applyBorder="1"/>
    <xf numFmtId="165" fontId="44" fillId="12" borderId="2" xfId="0" applyNumberFormat="1" applyFont="1" applyFill="1" applyBorder="1" applyAlignment="1">
      <alignment horizontal="center"/>
    </xf>
    <xf numFmtId="0" fontId="34" fillId="4" borderId="2" xfId="0" applyFont="1" applyFill="1" applyBorder="1"/>
    <xf numFmtId="165" fontId="5" fillId="8" borderId="2" xfId="0" applyNumberFormat="1" applyFont="1" applyFill="1" applyBorder="1" applyAlignment="1">
      <alignment horizontal="center"/>
    </xf>
    <xf numFmtId="0" fontId="34" fillId="15" borderId="2" xfId="0" applyFont="1" applyFill="1" applyBorder="1" applyAlignment="1">
      <alignment horizontal="center"/>
    </xf>
    <xf numFmtId="0" fontId="34" fillId="15" borderId="2" xfId="0" applyFont="1" applyFill="1" applyBorder="1"/>
    <xf numFmtId="165" fontId="44" fillId="15" borderId="2" xfId="0" applyNumberFormat="1" applyFont="1" applyFill="1" applyBorder="1" applyAlignment="1">
      <alignment horizontal="center"/>
    </xf>
    <xf numFmtId="0" fontId="44" fillId="15" borderId="2" xfId="0" applyFont="1" applyFill="1" applyBorder="1" applyAlignment="1">
      <alignment horizontal="center"/>
    </xf>
    <xf numFmtId="165" fontId="34" fillId="15" borderId="2" xfId="0" applyNumberFormat="1" applyFont="1" applyFill="1" applyBorder="1" applyAlignment="1">
      <alignment horizontal="right"/>
    </xf>
    <xf numFmtId="0" fontId="5" fillId="15" borderId="2" xfId="0" applyFont="1" applyFill="1" applyBorder="1" applyAlignment="1">
      <alignment horizontal="center"/>
    </xf>
    <xf numFmtId="0" fontId="34" fillId="2" borderId="2" xfId="0" applyFont="1" applyFill="1" applyBorder="1" applyAlignment="1">
      <alignment horizontal="center"/>
    </xf>
    <xf numFmtId="0" fontId="34" fillId="2" borderId="2" xfId="0" applyFont="1" applyFill="1" applyBorder="1"/>
    <xf numFmtId="0" fontId="44" fillId="2" borderId="2" xfId="0" applyFont="1" applyFill="1" applyBorder="1" applyAlignment="1">
      <alignment horizontal="center"/>
    </xf>
    <xf numFmtId="165" fontId="44" fillId="2" borderId="2" xfId="0" applyNumberFormat="1" applyFont="1" applyFill="1" applyBorder="1" applyAlignment="1">
      <alignment horizontal="center"/>
    </xf>
    <xf numFmtId="0" fontId="34" fillId="8" borderId="2" xfId="0" applyFont="1" applyFill="1" applyBorder="1" applyAlignment="1">
      <alignment horizontal="right"/>
    </xf>
    <xf numFmtId="165" fontId="5" fillId="0" borderId="0" xfId="0" applyNumberFormat="1" applyFont="1" applyAlignment="1">
      <alignment horizontal="center"/>
    </xf>
    <xf numFmtId="0" fontId="3" fillId="4" borderId="2" xfId="0" applyFont="1" applyFill="1" applyBorder="1"/>
    <xf numFmtId="0" fontId="34" fillId="7" borderId="2" xfId="0" applyFont="1" applyFill="1" applyBorder="1"/>
    <xf numFmtId="0" fontId="34" fillId="16" borderId="2" xfId="0" applyFont="1" applyFill="1" applyBorder="1" applyAlignment="1">
      <alignment horizontal="center"/>
    </xf>
    <xf numFmtId="0" fontId="34" fillId="16" borderId="2" xfId="0" applyFont="1" applyFill="1" applyBorder="1"/>
    <xf numFmtId="0" fontId="44" fillId="16" borderId="2" xfId="0" applyFont="1" applyFill="1" applyBorder="1" applyAlignment="1">
      <alignment horizontal="center"/>
    </xf>
    <xf numFmtId="0" fontId="3" fillId="16" borderId="2" xfId="0" applyFont="1" applyFill="1" applyBorder="1"/>
    <xf numFmtId="0" fontId="5" fillId="16" borderId="2" xfId="0" applyFont="1" applyFill="1" applyBorder="1" applyAlignment="1">
      <alignment horizontal="center"/>
    </xf>
    <xf numFmtId="165" fontId="34" fillId="16" borderId="2" xfId="0" applyNumberFormat="1" applyFont="1" applyFill="1" applyBorder="1" applyAlignment="1">
      <alignment horizontal="right"/>
    </xf>
    <xf numFmtId="165" fontId="44" fillId="16" borderId="2" xfId="0" applyNumberFormat="1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12" borderId="2" xfId="0" applyFont="1" applyFill="1" applyBorder="1"/>
    <xf numFmtId="0" fontId="34" fillId="17" borderId="2" xfId="0" applyFont="1" applyFill="1" applyBorder="1" applyAlignment="1">
      <alignment horizontal="center"/>
    </xf>
    <xf numFmtId="0" fontId="34" fillId="17" borderId="2" xfId="0" applyFont="1" applyFill="1" applyBorder="1"/>
    <xf numFmtId="0" fontId="34" fillId="17" borderId="2" xfId="0" applyFont="1" applyFill="1" applyBorder="1" applyAlignment="1">
      <alignment horizontal="center" wrapText="1"/>
    </xf>
    <xf numFmtId="0" fontId="34" fillId="18" borderId="2" xfId="0" applyFont="1" applyFill="1" applyBorder="1"/>
    <xf numFmtId="0" fontId="34" fillId="17" borderId="2" xfId="0" applyFont="1" applyFill="1" applyBorder="1" applyAlignment="1">
      <alignment horizontal="right"/>
    </xf>
    <xf numFmtId="0" fontId="34" fillId="17" borderId="2" xfId="0" applyFont="1" applyFill="1" applyBorder="1" applyAlignment="1">
      <alignment horizontal="left"/>
    </xf>
    <xf numFmtId="165" fontId="34" fillId="17" borderId="2" xfId="0" applyNumberFormat="1" applyFont="1" applyFill="1" applyBorder="1" applyAlignment="1">
      <alignment horizontal="right"/>
    </xf>
    <xf numFmtId="165" fontId="34" fillId="7" borderId="2" xfId="0" applyNumberFormat="1" applyFont="1" applyFill="1" applyBorder="1" applyAlignment="1">
      <alignment horizontal="right"/>
    </xf>
    <xf numFmtId="0" fontId="14" fillId="7" borderId="2" xfId="0" applyFont="1" applyFill="1" applyBorder="1"/>
    <xf numFmtId="0" fontId="14" fillId="7" borderId="0" xfId="0" applyFont="1" applyFill="1"/>
    <xf numFmtId="0" fontId="34" fillId="7" borderId="2" xfId="0" applyFont="1" applyFill="1" applyBorder="1" applyAlignment="1">
      <alignment horizontal="center"/>
    </xf>
    <xf numFmtId="0" fontId="34" fillId="7" borderId="7" xfId="0" applyFont="1" applyFill="1" applyBorder="1" applyAlignment="1">
      <alignment horizontal="center"/>
    </xf>
    <xf numFmtId="0" fontId="34" fillId="7" borderId="0" xfId="0" applyFont="1" applyFill="1"/>
    <xf numFmtId="0" fontId="47" fillId="7" borderId="2" xfId="0" applyFont="1" applyFill="1" applyBorder="1"/>
    <xf numFmtId="165" fontId="34" fillId="7" borderId="2" xfId="0" applyNumberFormat="1" applyFont="1" applyFill="1" applyBorder="1" applyAlignment="1">
      <alignment horizontal="right"/>
    </xf>
    <xf numFmtId="0" fontId="34" fillId="7" borderId="2" xfId="0" applyFont="1" applyFill="1" applyBorder="1" applyAlignment="1">
      <alignment horizontal="center" wrapText="1"/>
    </xf>
    <xf numFmtId="165" fontId="34" fillId="18" borderId="2" xfId="0" applyNumberFormat="1" applyFont="1" applyFill="1" applyBorder="1" applyAlignment="1">
      <alignment horizontal="right"/>
    </xf>
    <xf numFmtId="0" fontId="34" fillId="7" borderId="2" xfId="0" applyFont="1" applyFill="1" applyBorder="1" applyAlignment="1">
      <alignment horizontal="right"/>
    </xf>
    <xf numFmtId="0" fontId="34" fillId="7" borderId="2" xfId="0" applyFont="1" applyFill="1" applyBorder="1" applyAlignment="1">
      <alignment horizontal="left"/>
    </xf>
    <xf numFmtId="0" fontId="34" fillId="3" borderId="2" xfId="0" applyFont="1" applyFill="1" applyBorder="1" applyAlignment="1">
      <alignment horizontal="center"/>
    </xf>
    <xf numFmtId="0" fontId="48" fillId="7" borderId="2" xfId="0" applyFont="1" applyFill="1" applyBorder="1"/>
    <xf numFmtId="0" fontId="34" fillId="7" borderId="7" xfId="0" applyFont="1" applyFill="1" applyBorder="1" applyAlignment="1">
      <alignment horizontal="right"/>
    </xf>
    <xf numFmtId="0" fontId="34" fillId="7" borderId="0" xfId="0" applyFont="1" applyFill="1" applyAlignment="1">
      <alignment horizontal="left"/>
    </xf>
    <xf numFmtId="165" fontId="34" fillId="7" borderId="7" xfId="0" applyNumberFormat="1" applyFont="1" applyFill="1" applyBorder="1" applyAlignment="1">
      <alignment horizontal="right"/>
    </xf>
    <xf numFmtId="0" fontId="34" fillId="7" borderId="2" xfId="0" applyFont="1" applyFill="1" applyBorder="1" applyAlignment="1">
      <alignment horizontal="center"/>
    </xf>
    <xf numFmtId="0" fontId="50" fillId="7" borderId="2" xfId="0" applyFont="1" applyFill="1" applyBorder="1" applyAlignment="1"/>
    <xf numFmtId="165" fontId="3" fillId="7" borderId="2" xfId="0" applyNumberFormat="1" applyFont="1" applyFill="1" applyBorder="1" applyAlignment="1">
      <alignment horizontal="right"/>
    </xf>
    <xf numFmtId="165" fontId="34" fillId="18" borderId="2" xfId="0" applyNumberFormat="1" applyFont="1" applyFill="1" applyBorder="1"/>
    <xf numFmtId="165" fontId="34" fillId="7" borderId="1" xfId="0" applyNumberFormat="1" applyFont="1" applyFill="1" applyBorder="1" applyAlignment="1">
      <alignment horizontal="right"/>
    </xf>
    <xf numFmtId="0" fontId="14" fillId="7" borderId="2" xfId="0" applyFont="1" applyFill="1" applyBorder="1" applyAlignment="1">
      <alignment horizontal="center"/>
    </xf>
    <xf numFmtId="165" fontId="34" fillId="7" borderId="2" xfId="0" applyNumberFormat="1" applyFont="1" applyFill="1" applyBorder="1"/>
    <xf numFmtId="0" fontId="15" fillId="7" borderId="2" xfId="0" applyFont="1" applyFill="1" applyBorder="1" applyAlignment="1">
      <alignment horizontal="center"/>
    </xf>
    <xf numFmtId="0" fontId="3" fillId="7" borderId="2" xfId="0" applyFont="1" applyFill="1" applyBorder="1" applyAlignment="1"/>
    <xf numFmtId="0" fontId="51" fillId="7" borderId="2" xfId="0" applyFont="1" applyFill="1" applyBorder="1"/>
    <xf numFmtId="44" fontId="3" fillId="7" borderId="2" xfId="0" applyNumberFormat="1" applyFont="1" applyFill="1" applyBorder="1"/>
    <xf numFmtId="1" fontId="3" fillId="7" borderId="2" xfId="0" applyNumberFormat="1" applyFont="1" applyFill="1" applyBorder="1" applyAlignment="1">
      <alignment horizontal="center" wrapText="1"/>
    </xf>
    <xf numFmtId="0" fontId="3" fillId="18" borderId="2" xfId="0" applyFont="1" applyFill="1" applyBorder="1"/>
    <xf numFmtId="1" fontId="3" fillId="7" borderId="2" xfId="0" applyNumberFormat="1" applyFont="1" applyFill="1" applyBorder="1" applyAlignment="1">
      <alignment horizontal="right"/>
    </xf>
    <xf numFmtId="1" fontId="3" fillId="7" borderId="2" xfId="0" applyNumberFormat="1" applyFont="1" applyFill="1" applyBorder="1" applyAlignment="1">
      <alignment horizontal="left"/>
    </xf>
    <xf numFmtId="0" fontId="3" fillId="7" borderId="2" xfId="0" applyFont="1" applyFill="1" applyBorder="1"/>
    <xf numFmtId="0" fontId="3" fillId="4" borderId="0" xfId="0" applyFont="1" applyFill="1"/>
    <xf numFmtId="0" fontId="53" fillId="0" borderId="2" xfId="0" applyFont="1" applyBorder="1"/>
    <xf numFmtId="165" fontId="54" fillId="18" borderId="2" xfId="0" applyNumberFormat="1" applyFont="1" applyFill="1" applyBorder="1" applyAlignment="1">
      <alignment horizontal="right" vertical="top"/>
    </xf>
    <xf numFmtId="0" fontId="53" fillId="0" borderId="0" xfId="0" applyFont="1"/>
    <xf numFmtId="0" fontId="53" fillId="0" borderId="2" xfId="0" applyFont="1" applyBorder="1" applyAlignment="1">
      <alignment vertical="center"/>
    </xf>
    <xf numFmtId="165" fontId="54" fillId="18" borderId="2" xfId="0" applyNumberFormat="1" applyFont="1" applyFill="1" applyBorder="1" applyAlignment="1">
      <alignment horizontal="right" vertical="center"/>
    </xf>
    <xf numFmtId="0" fontId="53" fillId="0" borderId="0" xfId="0" applyFont="1" applyAlignment="1">
      <alignment vertical="center"/>
    </xf>
    <xf numFmtId="165" fontId="53" fillId="18" borderId="2" xfId="0" applyNumberFormat="1" applyFont="1" applyFill="1" applyBorder="1" applyAlignment="1">
      <alignment horizontal="right"/>
    </xf>
    <xf numFmtId="165" fontId="53" fillId="18" borderId="2" xfId="0" applyNumberFormat="1" applyFont="1" applyFill="1" applyBorder="1" applyAlignment="1">
      <alignment horizontal="right" vertical="top" wrapText="1"/>
    </xf>
    <xf numFmtId="0" fontId="53" fillId="0" borderId="2" xfId="0" applyFont="1" applyBorder="1" applyAlignment="1">
      <alignment vertical="top"/>
    </xf>
    <xf numFmtId="165" fontId="54" fillId="18" borderId="2" xfId="0" applyNumberFormat="1" applyFont="1" applyFill="1" applyBorder="1" applyAlignment="1">
      <alignment horizontal="right" vertical="top"/>
    </xf>
    <xf numFmtId="0" fontId="34" fillId="14" borderId="2" xfId="0" applyFont="1" applyFill="1" applyBorder="1" applyAlignment="1">
      <alignment horizontal="center"/>
    </xf>
    <xf numFmtId="0" fontId="61" fillId="14" borderId="2" xfId="0" applyFont="1" applyFill="1" applyBorder="1"/>
    <xf numFmtId="44" fontId="3" fillId="14" borderId="2" xfId="0" applyNumberFormat="1" applyFont="1" applyFill="1" applyBorder="1"/>
    <xf numFmtId="0" fontId="34" fillId="14" borderId="2" xfId="0" applyFont="1" applyFill="1" applyBorder="1" applyAlignment="1">
      <alignment horizontal="center" wrapText="1"/>
    </xf>
    <xf numFmtId="0" fontId="34" fillId="14" borderId="0" xfId="0" applyFont="1" applyFill="1"/>
    <xf numFmtId="0" fontId="34" fillId="4" borderId="2" xfId="0" applyFont="1" applyFill="1" applyBorder="1" applyAlignment="1">
      <alignment horizontal="center"/>
    </xf>
    <xf numFmtId="0" fontId="14" fillId="4" borderId="0" xfId="0" applyFont="1" applyFill="1"/>
    <xf numFmtId="0" fontId="34" fillId="7" borderId="2" xfId="0" applyFont="1" applyFill="1" applyBorder="1" applyAlignment="1">
      <alignment horizontal="center" wrapText="1"/>
    </xf>
    <xf numFmtId="0" fontId="34" fillId="7" borderId="2" xfId="0" applyFont="1" applyFill="1" applyBorder="1" applyAlignment="1">
      <alignment horizontal="right"/>
    </xf>
    <xf numFmtId="0" fontId="34" fillId="7" borderId="2" xfId="0" applyFont="1" applyFill="1" applyBorder="1" applyAlignment="1"/>
    <xf numFmtId="0" fontId="3" fillId="7" borderId="2" xfId="0" applyFont="1" applyFill="1" applyBorder="1" applyAlignment="1">
      <alignment horizontal="center"/>
    </xf>
    <xf numFmtId="0" fontId="14" fillId="7" borderId="2" xfId="0" applyFont="1" applyFill="1" applyBorder="1" applyAlignment="1">
      <alignment horizontal="left"/>
    </xf>
    <xf numFmtId="0" fontId="64" fillId="7" borderId="2" xfId="0" applyFont="1" applyFill="1" applyBorder="1"/>
    <xf numFmtId="0" fontId="15" fillId="7" borderId="2" xfId="0" applyFont="1" applyFill="1" applyBorder="1"/>
    <xf numFmtId="0" fontId="15" fillId="7" borderId="2" xfId="0" applyFont="1" applyFill="1" applyBorder="1" applyAlignment="1">
      <alignment horizontal="center" wrapText="1"/>
    </xf>
    <xf numFmtId="0" fontId="15" fillId="7" borderId="2" xfId="0" applyFont="1" applyFill="1" applyBorder="1" applyAlignment="1">
      <alignment horizontal="right"/>
    </xf>
    <xf numFmtId="0" fontId="15" fillId="7" borderId="2" xfId="0" applyFont="1" applyFill="1" applyBorder="1" applyAlignment="1">
      <alignment horizontal="left"/>
    </xf>
    <xf numFmtId="165" fontId="15" fillId="7" borderId="2" xfId="0" applyNumberFormat="1" applyFont="1" applyFill="1" applyBorder="1" applyAlignment="1">
      <alignment horizontal="right"/>
    </xf>
    <xf numFmtId="0" fontId="3" fillId="7" borderId="0" xfId="0" applyFont="1" applyFill="1"/>
    <xf numFmtId="0" fontId="3" fillId="7" borderId="2" xfId="0" applyFont="1" applyFill="1" applyBorder="1" applyAlignment="1">
      <alignment horizontal="center"/>
    </xf>
    <xf numFmtId="0" fontId="65" fillId="7" borderId="2" xfId="0" applyFont="1" applyFill="1" applyBorder="1" applyAlignment="1"/>
    <xf numFmtId="0" fontId="3" fillId="7" borderId="2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right"/>
    </xf>
    <xf numFmtId="0" fontId="3" fillId="7" borderId="2" xfId="0" applyFont="1" applyFill="1" applyBorder="1" applyAlignment="1">
      <alignment horizontal="left"/>
    </xf>
    <xf numFmtId="0" fontId="14" fillId="7" borderId="2" xfId="0" applyFont="1" applyFill="1" applyBorder="1" applyAlignment="1"/>
    <xf numFmtId="0" fontId="34" fillId="3" borderId="2" xfId="0" applyFont="1" applyFill="1" applyBorder="1" applyAlignment="1">
      <alignment horizontal="center"/>
    </xf>
    <xf numFmtId="0" fontId="34" fillId="7" borderId="0" xfId="0" applyFont="1" applyFill="1" applyAlignment="1">
      <alignment horizontal="center"/>
    </xf>
    <xf numFmtId="166" fontId="34" fillId="7" borderId="0" xfId="0" applyNumberFormat="1" applyFont="1" applyFill="1" applyAlignment="1">
      <alignment horizontal="right"/>
    </xf>
    <xf numFmtId="0" fontId="34" fillId="7" borderId="0" xfId="0" applyFont="1" applyFill="1" applyAlignment="1">
      <alignment horizontal="center" wrapText="1"/>
    </xf>
    <xf numFmtId="165" fontId="34" fillId="18" borderId="0" xfId="0" applyNumberFormat="1" applyFont="1" applyFill="1" applyAlignment="1">
      <alignment horizontal="right"/>
    </xf>
    <xf numFmtId="0" fontId="34" fillId="7" borderId="0" xfId="0" applyFont="1" applyFill="1" applyAlignment="1">
      <alignment horizontal="right"/>
    </xf>
    <xf numFmtId="165" fontId="34" fillId="7" borderId="0" xfId="0" applyNumberFormat="1" applyFont="1" applyFill="1" applyAlignment="1">
      <alignment horizontal="right"/>
    </xf>
    <xf numFmtId="0" fontId="66" fillId="7" borderId="0" xfId="0" applyFont="1" applyFill="1"/>
    <xf numFmtId="0" fontId="34" fillId="7" borderId="0" xfId="0" applyFont="1" applyFill="1" applyAlignment="1">
      <alignment horizontal="center"/>
    </xf>
    <xf numFmtId="0" fontId="67" fillId="7" borderId="0" xfId="0" applyFont="1" applyFill="1" applyAlignment="1"/>
    <xf numFmtId="165" fontId="34" fillId="7" borderId="0" xfId="0" applyNumberFormat="1" applyFont="1" applyFill="1" applyAlignment="1">
      <alignment horizontal="right"/>
    </xf>
    <xf numFmtId="0" fontId="34" fillId="7" borderId="0" xfId="0" applyFont="1" applyFill="1" applyAlignment="1">
      <alignment horizontal="right"/>
    </xf>
    <xf numFmtId="0" fontId="3" fillId="14" borderId="0" xfId="0" applyFont="1" applyFill="1" applyAlignment="1">
      <alignment horizontal="center"/>
    </xf>
    <xf numFmtId="0" fontId="3" fillId="14" borderId="0" xfId="0" applyFont="1" applyFill="1"/>
    <xf numFmtId="44" fontId="3" fillId="14" borderId="0" xfId="0" applyNumberFormat="1" applyFont="1" applyFill="1"/>
    <xf numFmtId="1" fontId="3" fillId="14" borderId="0" xfId="0" applyNumberFormat="1" applyFont="1" applyFill="1" applyAlignment="1">
      <alignment horizontal="center" wrapText="1"/>
    </xf>
    <xf numFmtId="44" fontId="3" fillId="18" borderId="2" xfId="0" applyNumberFormat="1" applyFont="1" applyFill="1" applyBorder="1"/>
    <xf numFmtId="1" fontId="3" fillId="14" borderId="0" xfId="0" applyNumberFormat="1" applyFont="1" applyFill="1" applyAlignment="1">
      <alignment horizontal="right"/>
    </xf>
    <xf numFmtId="1" fontId="3" fillId="14" borderId="0" xfId="0" applyNumberFormat="1" applyFont="1" applyFill="1" applyAlignment="1">
      <alignment horizontal="left"/>
    </xf>
    <xf numFmtId="165" fontId="3" fillId="14" borderId="0" xfId="0" applyNumberFormat="1" applyFont="1" applyFill="1" applyAlignment="1">
      <alignment horizontal="right"/>
    </xf>
    <xf numFmtId="0" fontId="5" fillId="19" borderId="2" xfId="0" applyFont="1" applyFill="1" applyBorder="1" applyAlignment="1">
      <alignment horizontal="left"/>
    </xf>
    <xf numFmtId="0" fontId="3" fillId="19" borderId="2" xfId="0" applyFont="1" applyFill="1" applyBorder="1" applyAlignment="1">
      <alignment horizontal="left"/>
    </xf>
    <xf numFmtId="0" fontId="3" fillId="19" borderId="2" xfId="0" applyFont="1" applyFill="1" applyBorder="1" applyAlignment="1">
      <alignment horizontal="center"/>
    </xf>
    <xf numFmtId="1" fontId="3" fillId="19" borderId="2" xfId="0" applyNumberFormat="1" applyFont="1" applyFill="1" applyBorder="1" applyAlignment="1">
      <alignment horizontal="center"/>
    </xf>
    <xf numFmtId="0" fontId="3" fillId="19" borderId="2" xfId="0" applyFont="1" applyFill="1" applyBorder="1"/>
    <xf numFmtId="44" fontId="3" fillId="19" borderId="2" xfId="0" applyNumberFormat="1" applyFont="1" applyFill="1" applyBorder="1"/>
    <xf numFmtId="1" fontId="3" fillId="19" borderId="2" xfId="0" applyNumberFormat="1" applyFont="1" applyFill="1" applyBorder="1" applyAlignment="1">
      <alignment horizontal="center" wrapText="1"/>
    </xf>
    <xf numFmtId="1" fontId="3" fillId="19" borderId="2" xfId="0" applyNumberFormat="1" applyFont="1" applyFill="1" applyBorder="1" applyAlignment="1">
      <alignment horizontal="right"/>
    </xf>
    <xf numFmtId="1" fontId="3" fillId="19" borderId="2" xfId="0" applyNumberFormat="1" applyFont="1" applyFill="1" applyBorder="1" applyAlignment="1">
      <alignment horizontal="left"/>
    </xf>
    <xf numFmtId="165" fontId="3" fillId="19" borderId="2" xfId="0" applyNumberFormat="1" applyFont="1" applyFill="1" applyBorder="1" applyAlignment="1">
      <alignment horizontal="right"/>
    </xf>
    <xf numFmtId="0" fontId="3" fillId="19" borderId="0" xfId="0" applyFont="1" applyFill="1"/>
    <xf numFmtId="0" fontId="34" fillId="7" borderId="0" xfId="0" applyFont="1" applyFill="1" applyAlignment="1">
      <alignment horizontal="center" wrapText="1"/>
    </xf>
    <xf numFmtId="165" fontId="34" fillId="18" borderId="2" xfId="0" applyNumberFormat="1" applyFont="1" applyFill="1" applyBorder="1" applyAlignment="1">
      <alignment horizontal="right"/>
    </xf>
    <xf numFmtId="0" fontId="3" fillId="20" borderId="0" xfId="0" applyFont="1" applyFill="1" applyAlignment="1">
      <alignment horizontal="left"/>
    </xf>
    <xf numFmtId="0" fontId="3" fillId="20" borderId="0" xfId="0" applyFont="1" applyFill="1"/>
    <xf numFmtId="0" fontId="3" fillId="20" borderId="0" xfId="0" applyFont="1" applyFill="1" applyAlignment="1">
      <alignment horizontal="center"/>
    </xf>
    <xf numFmtId="0" fontId="3" fillId="20" borderId="0" xfId="0" applyFont="1" applyFill="1" applyAlignment="1">
      <alignment horizontal="center" wrapText="1"/>
    </xf>
    <xf numFmtId="0" fontId="3" fillId="21" borderId="2" xfId="0" applyFont="1" applyFill="1" applyBorder="1"/>
    <xf numFmtId="0" fontId="3" fillId="20" borderId="0" xfId="0" applyFont="1" applyFill="1" applyAlignment="1">
      <alignment horizontal="right"/>
    </xf>
    <xf numFmtId="165" fontId="3" fillId="20" borderId="0" xfId="0" applyNumberFormat="1" applyFont="1" applyFill="1" applyAlignment="1">
      <alignment horizontal="right"/>
    </xf>
    <xf numFmtId="0" fontId="3" fillId="0" borderId="0" xfId="0" applyFont="1" applyAlignment="1">
      <alignment horizontal="center" wrapText="1"/>
    </xf>
    <xf numFmtId="165" fontId="3" fillId="0" borderId="0" xfId="0" applyNumberFormat="1" applyFont="1" applyAlignment="1">
      <alignment horizontal="right"/>
    </xf>
    <xf numFmtId="0" fontId="34" fillId="7" borderId="7" xfId="0" applyFont="1" applyFill="1" applyBorder="1"/>
    <xf numFmtId="0" fontId="71" fillId="11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1" fillId="10" borderId="1" xfId="0" applyFont="1" applyFill="1" applyBorder="1" applyAlignment="1">
      <alignment horizontal="center"/>
    </xf>
    <xf numFmtId="0" fontId="71" fillId="11" borderId="1" xfId="0" applyFont="1" applyFill="1" applyBorder="1" applyAlignment="1"/>
    <xf numFmtId="0" fontId="7" fillId="2" borderId="8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1" fillId="10" borderId="1" xfId="0" applyFont="1" applyFill="1" applyBorder="1" applyAlignment="1"/>
    <xf numFmtId="1" fontId="34" fillId="0" borderId="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0" fillId="0" borderId="1" xfId="0" applyFont="1" applyBorder="1" applyAlignment="1"/>
    <xf numFmtId="0" fontId="1" fillId="0" borderId="0" xfId="0" applyFont="1" applyBorder="1"/>
    <xf numFmtId="0" fontId="22" fillId="0" borderId="1" xfId="0" applyFont="1" applyBorder="1"/>
    <xf numFmtId="0" fontId="23" fillId="0" borderId="1" xfId="0" applyFont="1" applyBorder="1"/>
    <xf numFmtId="3" fontId="3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0" fillId="0" borderId="2" xfId="0" applyFont="1" applyBorder="1" applyAlignment="1"/>
    <xf numFmtId="0" fontId="7" fillId="2" borderId="9" xfId="0" applyFont="1" applyFill="1" applyBorder="1" applyAlignment="1">
      <alignment horizontal="center"/>
    </xf>
    <xf numFmtId="0" fontId="40" fillId="0" borderId="0" xfId="0" applyFont="1" applyFill="1"/>
    <xf numFmtId="0" fontId="0" fillId="0" borderId="0" xfId="0" applyFont="1" applyFill="1" applyAlignment="1"/>
    <xf numFmtId="0" fontId="14" fillId="0" borderId="2" xfId="0" applyFont="1" applyFill="1" applyBorder="1" applyAlignment="1">
      <alignment horizontal="center"/>
    </xf>
    <xf numFmtId="0" fontId="40" fillId="0" borderId="2" xfId="0" applyFont="1" applyFill="1" applyBorder="1"/>
    <xf numFmtId="0" fontId="1" fillId="0" borderId="2" xfId="0" applyFont="1" applyFill="1" applyBorder="1"/>
    <xf numFmtId="0" fontId="1" fillId="0" borderId="0" xfId="0" applyFont="1" applyFill="1"/>
    <xf numFmtId="0" fontId="37" fillId="0" borderId="2" xfId="0" applyFont="1" applyFill="1" applyBorder="1"/>
    <xf numFmtId="0" fontId="71" fillId="0" borderId="8" xfId="0" applyFont="1" applyFill="1" applyBorder="1" applyAlignment="1">
      <alignment horizontal="center"/>
    </xf>
    <xf numFmtId="0" fontId="71" fillId="0" borderId="8" xfId="0" applyFont="1" applyFill="1" applyBorder="1" applyAlignment="1"/>
    <xf numFmtId="0" fontId="1" fillId="0" borderId="2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/>
    <xf numFmtId="0" fontId="1" fillId="0" borderId="0" xfId="0" applyFont="1" applyFill="1" applyBorder="1"/>
    <xf numFmtId="0" fontId="14" fillId="0" borderId="8" xfId="0" applyFont="1" applyFill="1" applyBorder="1"/>
    <xf numFmtId="0" fontId="0" fillId="0" borderId="2" xfId="0" applyFont="1" applyFill="1" applyBorder="1" applyAlignment="1"/>
    <xf numFmtId="0" fontId="0" fillId="0" borderId="8" xfId="0" applyFont="1" applyFill="1" applyBorder="1" applyAlignment="1"/>
    <xf numFmtId="1" fontId="3" fillId="0" borderId="2" xfId="0" applyNumberFormat="1" applyFont="1" applyFill="1" applyBorder="1" applyAlignment="1">
      <alignment horizontal="center"/>
    </xf>
    <xf numFmtId="0" fontId="40" fillId="0" borderId="0" xfId="0" applyFont="1" applyFill="1" applyBorder="1"/>
    <xf numFmtId="0" fontId="1" fillId="0" borderId="5" xfId="0" applyFont="1" applyFill="1" applyBorder="1"/>
    <xf numFmtId="44" fontId="3" fillId="0" borderId="2" xfId="0" applyNumberFormat="1" applyFont="1" applyFill="1" applyBorder="1"/>
    <xf numFmtId="0" fontId="3" fillId="0" borderId="2" xfId="0" applyFont="1" applyFill="1" applyBorder="1"/>
    <xf numFmtId="0" fontId="0" fillId="0" borderId="8" xfId="0" applyFont="1" applyBorder="1" applyAlignment="1"/>
    <xf numFmtId="0" fontId="2" fillId="2" borderId="8" xfId="0" applyFont="1" applyFill="1" applyBorder="1" applyAlignment="1">
      <alignment horizontal="center"/>
    </xf>
    <xf numFmtId="0" fontId="38" fillId="9" borderId="8" xfId="0" applyFont="1" applyFill="1" applyBorder="1" applyAlignment="1">
      <alignment horizontal="center" vertical="center" wrapText="1"/>
    </xf>
    <xf numFmtId="0" fontId="38" fillId="9" borderId="8" xfId="0" applyFont="1" applyFill="1" applyBorder="1" applyAlignment="1">
      <alignment horizontal="center" vertical="center"/>
    </xf>
    <xf numFmtId="0" fontId="18" fillId="9" borderId="8" xfId="0" applyFont="1" applyFill="1" applyBorder="1" applyAlignment="1">
      <alignment horizontal="center" vertical="center" wrapText="1"/>
    </xf>
    <xf numFmtId="0" fontId="39" fillId="9" borderId="8" xfId="0" applyFont="1" applyFill="1" applyBorder="1" applyAlignment="1">
      <alignment horizontal="center" vertical="center"/>
    </xf>
    <xf numFmtId="0" fontId="14" fillId="0" borderId="8" xfId="0" applyFont="1" applyFill="1" applyBorder="1" applyAlignment="1"/>
    <xf numFmtId="0" fontId="40" fillId="0" borderId="8" xfId="0" applyFont="1" applyFill="1" applyBorder="1"/>
    <xf numFmtId="0" fontId="1" fillId="0" borderId="8" xfId="0" applyFont="1" applyFill="1" applyBorder="1"/>
    <xf numFmtId="0" fontId="37" fillId="0" borderId="8" xfId="0" applyFont="1" applyFill="1" applyBorder="1"/>
    <xf numFmtId="0" fontId="3" fillId="0" borderId="8" xfId="0" applyFont="1" applyFill="1" applyBorder="1" applyAlignment="1">
      <alignment horizontal="center"/>
    </xf>
    <xf numFmtId="0" fontId="41" fillId="0" borderId="8" xfId="0" applyFont="1" applyFill="1" applyBorder="1" applyAlignment="1"/>
    <xf numFmtId="44" fontId="3" fillId="0" borderId="8" xfId="0" applyNumberFormat="1" applyFont="1" applyFill="1" applyBorder="1"/>
    <xf numFmtId="0" fontId="42" fillId="0" borderId="8" xfId="0" applyFont="1" applyFill="1" applyBorder="1" applyAlignment="1"/>
    <xf numFmtId="0" fontId="3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3" fillId="0" borderId="11" xfId="0" applyFont="1" applyBorder="1"/>
    <xf numFmtId="1" fontId="3" fillId="0" borderId="11" xfId="0" applyNumberFormat="1" applyFont="1" applyBorder="1" applyAlignment="1">
      <alignment horizontal="center"/>
    </xf>
    <xf numFmtId="0" fontId="1" fillId="0" borderId="11" xfId="0" applyFont="1" applyBorder="1"/>
    <xf numFmtId="44" fontId="3" fillId="0" borderId="11" xfId="0" applyNumberFormat="1" applyFont="1" applyBorder="1"/>
    <xf numFmtId="3" fontId="3" fillId="0" borderId="11" xfId="0" applyNumberFormat="1" applyFont="1" applyBorder="1" applyAlignment="1">
      <alignment horizontal="center"/>
    </xf>
    <xf numFmtId="44" fontId="3" fillId="0" borderId="11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3" fillId="0" borderId="10" xfId="0" applyFont="1" applyBorder="1"/>
    <xf numFmtId="1" fontId="3" fillId="0" borderId="10" xfId="0" applyNumberFormat="1" applyFont="1" applyBorder="1" applyAlignment="1">
      <alignment horizontal="center"/>
    </xf>
    <xf numFmtId="0" fontId="1" fillId="0" borderId="10" xfId="0" applyFont="1" applyBorder="1"/>
    <xf numFmtId="44" fontId="3" fillId="0" borderId="10" xfId="0" applyNumberFormat="1" applyFont="1" applyBorder="1"/>
    <xf numFmtId="3" fontId="3" fillId="0" borderId="10" xfId="0" applyNumberFormat="1" applyFont="1" applyBorder="1" applyAlignment="1">
      <alignment horizontal="center"/>
    </xf>
    <xf numFmtId="44" fontId="3" fillId="0" borderId="10" xfId="0" applyNumberFormat="1" applyFont="1" applyBorder="1" applyAlignment="1">
      <alignment horizontal="right"/>
    </xf>
    <xf numFmtId="0" fontId="0" fillId="0" borderId="10" xfId="0" applyFont="1" applyBorder="1" applyAlignment="1"/>
    <xf numFmtId="168" fontId="3" fillId="0" borderId="10" xfId="0" applyNumberFormat="1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2" fillId="22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0" fontId="0" fillId="0" borderId="0" xfId="0" applyFont="1" applyFill="1" applyBorder="1" applyAlignment="1"/>
    <xf numFmtId="0" fontId="14" fillId="23" borderId="8" xfId="0" applyFont="1" applyFill="1" applyBorder="1" applyAlignment="1">
      <alignment horizontal="center"/>
    </xf>
    <xf numFmtId="0" fontId="7" fillId="23" borderId="8" xfId="0" applyFont="1" applyFill="1" applyBorder="1" applyAlignment="1">
      <alignment horizontal="center" wrapText="1"/>
    </xf>
    <xf numFmtId="0" fontId="14" fillId="23" borderId="8" xfId="0" applyFont="1" applyFill="1" applyBorder="1"/>
    <xf numFmtId="0" fontId="0" fillId="23" borderId="0" xfId="0" applyFont="1" applyFill="1" applyAlignment="1"/>
    <xf numFmtId="0" fontId="1" fillId="23" borderId="0" xfId="0" applyFont="1" applyFill="1"/>
    <xf numFmtId="0" fontId="40" fillId="23" borderId="0" xfId="0" applyFont="1" applyFill="1"/>
    <xf numFmtId="0" fontId="40" fillId="23" borderId="8" xfId="0" applyFont="1" applyFill="1" applyBorder="1"/>
    <xf numFmtId="0" fontId="1" fillId="23" borderId="8" xfId="0" applyFont="1" applyFill="1" applyBorder="1" applyAlignment="1">
      <alignment horizontal="center"/>
    </xf>
    <xf numFmtId="0" fontId="1" fillId="23" borderId="8" xfId="0" applyFont="1" applyFill="1" applyBorder="1"/>
    <xf numFmtId="0" fontId="40" fillId="23" borderId="0" xfId="0" applyFont="1" applyFill="1" applyBorder="1"/>
    <xf numFmtId="0" fontId="1" fillId="23" borderId="2" xfId="0" applyFont="1" applyFill="1" applyBorder="1"/>
    <xf numFmtId="0" fontId="6" fillId="23" borderId="8" xfId="0" applyFont="1" applyFill="1" applyBorder="1" applyAlignment="1">
      <alignment horizontal="center"/>
    </xf>
    <xf numFmtId="0" fontId="3" fillId="23" borderId="8" xfId="0" applyFont="1" applyFill="1" applyBorder="1" applyAlignment="1"/>
    <xf numFmtId="0" fontId="1" fillId="23" borderId="0" xfId="0" applyFont="1" applyFill="1" applyBorder="1"/>
    <xf numFmtId="0" fontId="0" fillId="23" borderId="8" xfId="0" applyFont="1" applyFill="1" applyBorder="1" applyAlignment="1"/>
    <xf numFmtId="0" fontId="14" fillId="23" borderId="0" xfId="0" applyFont="1" applyFill="1"/>
    <xf numFmtId="0" fontId="14" fillId="23" borderId="8" xfId="0" applyFont="1" applyFill="1" applyBorder="1" applyAlignment="1"/>
    <xf numFmtId="0" fontId="40" fillId="23" borderId="6" xfId="0" applyFont="1" applyFill="1" applyBorder="1"/>
    <xf numFmtId="0" fontId="40" fillId="23" borderId="2" xfId="0" applyFont="1" applyFill="1" applyBorder="1"/>
    <xf numFmtId="0" fontId="1" fillId="23" borderId="8" xfId="0" applyFont="1" applyFill="1" applyBorder="1" applyAlignment="1"/>
    <xf numFmtId="0" fontId="37" fillId="23" borderId="8" xfId="0" applyFont="1" applyFill="1" applyBorder="1"/>
    <xf numFmtId="0" fontId="37" fillId="23" borderId="0" xfId="0" applyFont="1" applyFill="1" applyBorder="1"/>
    <xf numFmtId="0" fontId="37" fillId="23" borderId="2" xfId="0" applyFont="1" applyFill="1" applyBorder="1"/>
    <xf numFmtId="0" fontId="0" fillId="23" borderId="2" xfId="0" applyFont="1" applyFill="1" applyBorder="1" applyAlignment="1"/>
    <xf numFmtId="0" fontId="40" fillId="23" borderId="5" xfId="0" applyFont="1" applyFill="1" applyBorder="1"/>
    <xf numFmtId="0" fontId="37" fillId="0" borderId="6" xfId="0" applyFont="1" applyFill="1" applyBorder="1"/>
    <xf numFmtId="0" fontId="3" fillId="16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34" fillId="24" borderId="0" xfId="0" applyFont="1" applyFill="1"/>
    <xf numFmtId="0" fontId="34" fillId="24" borderId="0" xfId="0" applyFont="1" applyFill="1" applyAlignment="1">
      <alignment horizontal="center"/>
    </xf>
    <xf numFmtId="0" fontId="34" fillId="25" borderId="2" xfId="0" applyFont="1" applyFill="1" applyBorder="1"/>
    <xf numFmtId="0" fontId="34" fillId="25" borderId="2" xfId="0" applyFont="1" applyFill="1" applyBorder="1" applyAlignment="1">
      <alignment horizontal="center"/>
    </xf>
    <xf numFmtId="0" fontId="44" fillId="24" borderId="0" xfId="0" applyFont="1" applyFill="1" applyAlignment="1">
      <alignment horizontal="center"/>
    </xf>
    <xf numFmtId="0" fontId="44" fillId="24" borderId="2" xfId="0" applyFont="1" applyFill="1" applyBorder="1" applyAlignment="1">
      <alignment horizontal="center"/>
    </xf>
    <xf numFmtId="0" fontId="34" fillId="0" borderId="2" xfId="0" applyFont="1" applyFill="1" applyBorder="1"/>
    <xf numFmtId="0" fontId="49" fillId="27" borderId="2" xfId="0" applyFont="1" applyFill="1" applyBorder="1" applyAlignment="1"/>
    <xf numFmtId="0" fontId="34" fillId="28" borderId="2" xfId="0" applyFont="1" applyFill="1" applyBorder="1"/>
    <xf numFmtId="0" fontId="3" fillId="26" borderId="2" xfId="0" applyFont="1" applyFill="1" applyBorder="1" applyAlignment="1"/>
    <xf numFmtId="0" fontId="34" fillId="26" borderId="2" xfId="0" applyFont="1" applyFill="1" applyBorder="1" applyAlignment="1">
      <alignment horizontal="center"/>
    </xf>
    <xf numFmtId="0" fontId="49" fillId="27" borderId="0" xfId="0" applyFont="1" applyFill="1" applyAlignment="1"/>
    <xf numFmtId="0" fontId="34" fillId="28" borderId="0" xfId="0" applyFont="1" applyFill="1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165" fontId="3" fillId="0" borderId="0" xfId="0" applyNumberFormat="1" applyFont="1" applyFill="1" applyAlignment="1">
      <alignment horizontal="right"/>
    </xf>
    <xf numFmtId="0" fontId="52" fillId="26" borderId="2" xfId="0" applyFont="1" applyFill="1" applyBorder="1" applyAlignment="1">
      <alignment horizontal="center" vertical="top" wrapText="1"/>
    </xf>
    <xf numFmtId="0" fontId="53" fillId="26" borderId="2" xfId="0" applyFont="1" applyFill="1" applyBorder="1"/>
    <xf numFmtId="0" fontId="54" fillId="26" borderId="2" xfId="0" applyFont="1" applyFill="1" applyBorder="1" applyAlignment="1">
      <alignment horizontal="center" vertical="top"/>
    </xf>
    <xf numFmtId="0" fontId="55" fillId="26" borderId="2" xfId="0" applyFont="1" applyFill="1" applyBorder="1" applyAlignment="1">
      <alignment horizontal="left" vertical="top" wrapText="1"/>
    </xf>
    <xf numFmtId="0" fontId="34" fillId="26" borderId="2" xfId="0" applyFont="1" applyFill="1" applyBorder="1" applyAlignment="1">
      <alignment vertical="top"/>
    </xf>
    <xf numFmtId="3" fontId="53" fillId="26" borderId="2" xfId="0" applyNumberFormat="1" applyFont="1" applyFill="1" applyBorder="1" applyAlignment="1">
      <alignment horizontal="center" vertical="top" wrapText="1"/>
    </xf>
    <xf numFmtId="0" fontId="53" fillId="26" borderId="2" xfId="0" applyFont="1" applyFill="1" applyBorder="1" applyAlignment="1">
      <alignment horizontal="center" vertical="top"/>
    </xf>
    <xf numFmtId="49" fontId="3" fillId="26" borderId="2" xfId="0" applyNumberFormat="1" applyFont="1" applyFill="1" applyBorder="1" applyAlignment="1">
      <alignment vertical="top" wrapText="1"/>
    </xf>
    <xf numFmtId="0" fontId="3" fillId="26" borderId="2" xfId="0" applyFont="1" applyFill="1" applyBorder="1" applyAlignment="1">
      <alignment vertical="top"/>
    </xf>
    <xf numFmtId="3" fontId="54" fillId="26" borderId="2" xfId="0" applyNumberFormat="1" applyFont="1" applyFill="1" applyBorder="1" applyAlignment="1">
      <alignment horizontal="center" vertical="top" wrapText="1"/>
    </xf>
    <xf numFmtId="0" fontId="52" fillId="26" borderId="2" xfId="0" applyFont="1" applyFill="1" applyBorder="1" applyAlignment="1">
      <alignment horizontal="center" vertical="center" wrapText="1"/>
    </xf>
    <xf numFmtId="0" fontId="53" fillId="26" borderId="2" xfId="0" applyFont="1" applyFill="1" applyBorder="1" applyAlignment="1">
      <alignment vertical="center"/>
    </xf>
    <xf numFmtId="0" fontId="53" fillId="26" borderId="2" xfId="0" applyFont="1" applyFill="1" applyBorder="1" applyAlignment="1">
      <alignment horizontal="center" vertical="center"/>
    </xf>
    <xf numFmtId="0" fontId="55" fillId="26" borderId="2" xfId="0" applyFont="1" applyFill="1" applyBorder="1" applyAlignment="1">
      <alignment horizontal="left" vertical="center" wrapText="1"/>
    </xf>
    <xf numFmtId="49" fontId="3" fillId="26" borderId="2" xfId="0" applyNumberFormat="1" applyFont="1" applyFill="1" applyBorder="1" applyAlignment="1">
      <alignment vertical="center"/>
    </xf>
    <xf numFmtId="0" fontId="3" fillId="26" borderId="2" xfId="0" applyFont="1" applyFill="1" applyBorder="1" applyAlignment="1">
      <alignment vertical="center"/>
    </xf>
    <xf numFmtId="3" fontId="54" fillId="26" borderId="2" xfId="0" applyNumberFormat="1" applyFont="1" applyFill="1" applyBorder="1" applyAlignment="1">
      <alignment horizontal="center" vertical="center" wrapText="1"/>
    </xf>
    <xf numFmtId="0" fontId="56" fillId="26" borderId="2" xfId="0" applyFont="1" applyFill="1" applyBorder="1" applyAlignment="1">
      <alignment vertical="top"/>
    </xf>
    <xf numFmtId="3" fontId="57" fillId="26" borderId="2" xfId="0" applyNumberFormat="1" applyFont="1" applyFill="1" applyBorder="1" applyAlignment="1">
      <alignment horizontal="center" vertical="top" wrapText="1"/>
    </xf>
    <xf numFmtId="0" fontId="58" fillId="26" borderId="2" xfId="0" applyFont="1" applyFill="1" applyBorder="1" applyAlignment="1">
      <alignment horizontal="center" vertical="top" wrapText="1"/>
    </xf>
    <xf numFmtId="0" fontId="59" fillId="26" borderId="2" xfId="0" applyFont="1" applyFill="1" applyBorder="1" applyAlignment="1">
      <alignment horizontal="left" vertical="top" wrapText="1"/>
    </xf>
    <xf numFmtId="0" fontId="53" fillId="26" borderId="2" xfId="0" applyFont="1" applyFill="1" applyBorder="1" applyAlignment="1">
      <alignment horizontal="center"/>
    </xf>
    <xf numFmtId="0" fontId="3" fillId="26" borderId="2" xfId="0" applyFont="1" applyFill="1" applyBorder="1" applyAlignment="1">
      <alignment horizontal="left"/>
    </xf>
    <xf numFmtId="0" fontId="3" fillId="26" borderId="2" xfId="0" applyFont="1" applyFill="1" applyBorder="1"/>
    <xf numFmtId="3" fontId="53" fillId="26" borderId="2" xfId="0" applyNumberFormat="1" applyFont="1" applyFill="1" applyBorder="1" applyAlignment="1">
      <alignment horizontal="center" wrapText="1"/>
    </xf>
    <xf numFmtId="49" fontId="52" fillId="26" borderId="2" xfId="0" applyNumberFormat="1" applyFont="1" applyFill="1" applyBorder="1" applyAlignment="1">
      <alignment horizontal="center" vertical="top" wrapText="1"/>
    </xf>
    <xf numFmtId="49" fontId="53" fillId="26" borderId="2" xfId="0" applyNumberFormat="1" applyFont="1" applyFill="1" applyBorder="1" applyAlignment="1">
      <alignment horizontal="center" vertical="top" wrapText="1"/>
    </xf>
    <xf numFmtId="49" fontId="55" fillId="26" borderId="2" xfId="0" applyNumberFormat="1" applyFont="1" applyFill="1" applyBorder="1" applyAlignment="1">
      <alignment horizontal="left" vertical="top" wrapText="1"/>
    </xf>
    <xf numFmtId="0" fontId="3" fillId="26" borderId="2" xfId="0" applyFont="1" applyFill="1" applyBorder="1" applyAlignment="1">
      <alignment horizontal="right" vertical="top" wrapText="1"/>
    </xf>
    <xf numFmtId="0" fontId="3" fillId="26" borderId="1" xfId="0" applyFont="1" applyFill="1" applyBorder="1" applyAlignment="1">
      <alignment horizontal="left"/>
    </xf>
    <xf numFmtId="44" fontId="60" fillId="26" borderId="2" xfId="0" applyNumberFormat="1" applyFont="1" applyFill="1" applyBorder="1" applyAlignment="1">
      <alignment horizontal="left"/>
    </xf>
    <xf numFmtId="0" fontId="55" fillId="26" borderId="0" xfId="0" applyFont="1" applyFill="1" applyAlignment="1">
      <alignment horizontal="left" vertical="top" wrapText="1"/>
    </xf>
    <xf numFmtId="0" fontId="53" fillId="26" borderId="2" xfId="0" applyFont="1" applyFill="1" applyBorder="1" applyAlignment="1">
      <alignment horizontal="right"/>
    </xf>
    <xf numFmtId="1" fontId="53" fillId="26" borderId="2" xfId="0" applyNumberFormat="1" applyFont="1" applyFill="1" applyBorder="1" applyAlignment="1">
      <alignment horizontal="left" vertical="top"/>
    </xf>
    <xf numFmtId="165" fontId="53" fillId="26" borderId="2" xfId="0" applyNumberFormat="1" applyFont="1" applyFill="1" applyBorder="1" applyAlignment="1">
      <alignment horizontal="right" vertical="top" wrapText="1"/>
    </xf>
    <xf numFmtId="0" fontId="53" fillId="26" borderId="2" xfId="0" applyFont="1" applyFill="1" applyBorder="1" applyAlignment="1">
      <alignment horizontal="right" vertical="center"/>
    </xf>
    <xf numFmtId="1" fontId="53" fillId="26" borderId="2" xfId="0" applyNumberFormat="1" applyFont="1" applyFill="1" applyBorder="1" applyAlignment="1">
      <alignment horizontal="left" vertical="center"/>
    </xf>
    <xf numFmtId="165" fontId="53" fillId="26" borderId="2" xfId="0" applyNumberFormat="1" applyFont="1" applyFill="1" applyBorder="1" applyAlignment="1">
      <alignment horizontal="right" vertical="center" wrapText="1"/>
    </xf>
    <xf numFmtId="1" fontId="53" fillId="26" borderId="2" xfId="0" applyNumberFormat="1" applyFont="1" applyFill="1" applyBorder="1" applyAlignment="1">
      <alignment horizontal="left"/>
    </xf>
    <xf numFmtId="167" fontId="53" fillId="26" borderId="2" xfId="0" applyNumberFormat="1" applyFont="1" applyFill="1" applyBorder="1" applyAlignment="1">
      <alignment horizontal="left" vertical="top"/>
    </xf>
    <xf numFmtId="0" fontId="53" fillId="26" borderId="2" xfId="0" applyFont="1" applyFill="1" applyBorder="1" applyAlignment="1">
      <alignment vertical="top"/>
    </xf>
    <xf numFmtId="0" fontId="53" fillId="26" borderId="0" xfId="0" applyFont="1" applyFill="1"/>
    <xf numFmtId="0" fontId="53" fillId="26" borderId="2" xfId="0" applyFont="1" applyFill="1" applyBorder="1" applyAlignment="1">
      <alignment horizontal="left"/>
    </xf>
    <xf numFmtId="0" fontId="72" fillId="26" borderId="2" xfId="0" applyFont="1" applyFill="1" applyBorder="1" applyAlignment="1">
      <alignment horizontal="left" vertical="top" wrapText="1"/>
    </xf>
    <xf numFmtId="0" fontId="73" fillId="7" borderId="2" xfId="0" applyFont="1" applyFill="1" applyBorder="1" applyAlignment="1">
      <alignment horizontal="center"/>
    </xf>
    <xf numFmtId="0" fontId="3" fillId="26" borderId="8" xfId="0" applyFont="1" applyFill="1" applyBorder="1" applyAlignment="1"/>
    <xf numFmtId="0" fontId="0" fillId="26" borderId="8" xfId="0" applyFont="1" applyFill="1" applyBorder="1" applyAlignment="1"/>
    <xf numFmtId="0" fontId="68" fillId="26" borderId="8" xfId="0" applyFont="1" applyFill="1" applyBorder="1" applyAlignment="1"/>
    <xf numFmtId="165" fontId="3" fillId="26" borderId="8" xfId="0" applyNumberFormat="1" applyFont="1" applyFill="1" applyBorder="1" applyAlignment="1"/>
    <xf numFmtId="44" fontId="3" fillId="26" borderId="8" xfId="0" applyNumberFormat="1" applyFont="1" applyFill="1" applyBorder="1"/>
    <xf numFmtId="0" fontId="3" fillId="26" borderId="8" xfId="0" applyFont="1" applyFill="1" applyBorder="1"/>
    <xf numFmtId="0" fontId="6" fillId="26" borderId="8" xfId="0" applyFont="1" applyFill="1" applyBorder="1"/>
    <xf numFmtId="0" fontId="6" fillId="0" borderId="8" xfId="0" applyFont="1" applyBorder="1"/>
    <xf numFmtId="0" fontId="3" fillId="0" borderId="8" xfId="0" applyFont="1" applyBorder="1" applyAlignment="1">
      <alignment horizontal="center" wrapText="1"/>
    </xf>
    <xf numFmtId="0" fontId="3" fillId="18" borderId="8" xfId="0" applyFont="1" applyFill="1" applyBorder="1"/>
    <xf numFmtId="0" fontId="3" fillId="0" borderId="8" xfId="0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165" fontId="3" fillId="0" borderId="8" xfId="0" applyNumberFormat="1" applyFont="1" applyBorder="1" applyAlignment="1">
      <alignment horizontal="right"/>
    </xf>
    <xf numFmtId="0" fontId="34" fillId="28" borderId="2" xfId="0" applyFont="1" applyFill="1" applyBorder="1" applyAlignment="1">
      <alignment horizontal="center"/>
    </xf>
    <xf numFmtId="0" fontId="62" fillId="28" borderId="2" xfId="0" applyFont="1" applyFill="1" applyBorder="1" applyAlignment="1">
      <alignment horizontal="center"/>
    </xf>
    <xf numFmtId="0" fontId="63" fillId="28" borderId="2" xfId="0" applyFont="1" applyFill="1" applyBorder="1"/>
    <xf numFmtId="165" fontId="34" fillId="28" borderId="2" xfId="0" applyNumberFormat="1" applyFont="1" applyFill="1" applyBorder="1" applyAlignment="1">
      <alignment horizontal="right"/>
    </xf>
    <xf numFmtId="0" fontId="34" fillId="28" borderId="2" xfId="0" applyFont="1" applyFill="1" applyBorder="1" applyAlignment="1">
      <alignment horizontal="center" wrapText="1"/>
    </xf>
    <xf numFmtId="0" fontId="34" fillId="28" borderId="2" xfId="0" applyFont="1" applyFill="1" applyBorder="1" applyAlignment="1">
      <alignment horizontal="right"/>
    </xf>
    <xf numFmtId="0" fontId="34" fillId="28" borderId="2" xfId="0" applyFont="1" applyFill="1" applyBorder="1" applyAlignment="1">
      <alignment horizontal="left"/>
    </xf>
    <xf numFmtId="0" fontId="14" fillId="28" borderId="2" xfId="0" applyFont="1" applyFill="1" applyBorder="1"/>
    <xf numFmtId="165" fontId="34" fillId="29" borderId="2" xfId="0" applyNumberFormat="1" applyFont="1" applyFill="1" applyBorder="1" applyAlignment="1">
      <alignment horizontal="right"/>
    </xf>
    <xf numFmtId="165" fontId="34" fillId="30" borderId="2" xfId="0" applyNumberFormat="1" applyFont="1" applyFill="1" applyBorder="1"/>
    <xf numFmtId="165" fontId="34" fillId="30" borderId="2" xfId="0" applyNumberFormat="1" applyFont="1" applyFill="1" applyBorder="1" applyAlignment="1">
      <alignment horizontal="right"/>
    </xf>
    <xf numFmtId="165" fontId="34" fillId="31" borderId="2" xfId="0" applyNumberFormat="1" applyFont="1" applyFill="1" applyBorder="1" applyAlignment="1">
      <alignment horizontal="right"/>
    </xf>
    <xf numFmtId="165" fontId="15" fillId="29" borderId="2" xfId="0" applyNumberFormat="1" applyFont="1" applyFill="1" applyBorder="1"/>
    <xf numFmtId="165" fontId="3" fillId="29" borderId="2" xfId="0" applyNumberFormat="1" applyFont="1" applyFill="1" applyBorder="1"/>
    <xf numFmtId="0" fontId="44" fillId="30" borderId="2" xfId="0" applyFont="1" applyFill="1" applyBorder="1" applyAlignment="1">
      <alignment horizontal="center" vertical="center"/>
    </xf>
    <xf numFmtId="0" fontId="44" fillId="29" borderId="2" xfId="0" applyFont="1" applyFill="1" applyBorder="1" applyAlignment="1">
      <alignment horizontal="left" vertical="center"/>
    </xf>
    <xf numFmtId="0" fontId="44" fillId="29" borderId="2" xfId="0" applyFont="1" applyFill="1" applyBorder="1" applyAlignment="1">
      <alignment horizontal="left" vertical="center" wrapText="1"/>
    </xf>
    <xf numFmtId="0" fontId="44" fillId="30" borderId="2" xfId="0" applyFont="1" applyFill="1" applyBorder="1" applyAlignment="1">
      <alignment horizontal="left" vertical="center" wrapText="1"/>
    </xf>
    <xf numFmtId="0" fontId="14" fillId="29" borderId="2" xfId="0" applyFont="1" applyFill="1" applyBorder="1" applyAlignment="1">
      <alignment horizontal="left" vertical="center"/>
    </xf>
    <xf numFmtId="0" fontId="14" fillId="29" borderId="0" xfId="0" applyFont="1" applyFill="1" applyAlignment="1">
      <alignment horizontal="left" vertical="center"/>
    </xf>
    <xf numFmtId="0" fontId="0" fillId="32" borderId="0" xfId="0" applyFont="1" applyFill="1" applyAlignment="1">
      <alignment horizontal="left" vertical="center"/>
    </xf>
    <xf numFmtId="0" fontId="74" fillId="29" borderId="2" xfId="0" applyFont="1" applyFill="1" applyBorder="1" applyAlignment="1">
      <alignment horizontal="left" vertical="center"/>
    </xf>
    <xf numFmtId="0" fontId="34" fillId="26" borderId="2" xfId="0" applyFont="1" applyFill="1" applyBorder="1"/>
    <xf numFmtId="0" fontId="70" fillId="17" borderId="2" xfId="0" applyFont="1" applyFill="1" applyBorder="1" applyAlignment="1">
      <alignment horizontal="center"/>
    </xf>
    <xf numFmtId="0" fontId="75" fillId="3" borderId="2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4" fillId="0" borderId="8" xfId="0" applyFont="1" applyFill="1" applyBorder="1" applyAlignment="1">
      <alignment horizontal="center" vertical="center"/>
    </xf>
    <xf numFmtId="0" fontId="14" fillId="23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3" fillId="23" borderId="8" xfId="0" applyFont="1" applyFill="1" applyBorder="1" applyAlignment="1">
      <alignment horizontal="center" vertical="center"/>
    </xf>
    <xf numFmtId="1" fontId="3" fillId="23" borderId="8" xfId="0" applyNumberFormat="1" applyFont="1" applyFill="1" applyBorder="1" applyAlignment="1">
      <alignment horizontal="center" vertical="center"/>
    </xf>
    <xf numFmtId="0" fontId="0" fillId="23" borderId="8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71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left"/>
    </xf>
    <xf numFmtId="0" fontId="38" fillId="9" borderId="8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/>
    </xf>
    <xf numFmtId="0" fontId="14" fillId="23" borderId="8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3" fillId="23" borderId="8" xfId="0" applyFont="1" applyFill="1" applyBorder="1" applyAlignment="1">
      <alignment horizontal="left"/>
    </xf>
    <xf numFmtId="0" fontId="6" fillId="23" borderId="8" xfId="0" applyFont="1" applyFill="1" applyBorder="1" applyAlignment="1">
      <alignment horizontal="left"/>
    </xf>
    <xf numFmtId="0" fontId="0" fillId="23" borderId="8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71" fillId="0" borderId="8" xfId="0" applyFont="1" applyFill="1" applyBorder="1" applyAlignment="1">
      <alignment horizontal="left"/>
    </xf>
    <xf numFmtId="0" fontId="1" fillId="23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23" borderId="0" xfId="0" applyFont="1" applyFill="1" applyBorder="1" applyAlignment="1"/>
    <xf numFmtId="44" fontId="3" fillId="23" borderId="0" xfId="0" applyNumberFormat="1" applyFont="1" applyFill="1" applyBorder="1"/>
    <xf numFmtId="0" fontId="3" fillId="23" borderId="0" xfId="0" applyFont="1" applyFill="1" applyBorder="1"/>
    <xf numFmtId="0" fontId="0" fillId="23" borderId="0" xfId="0" applyFont="1" applyFill="1" applyBorder="1" applyAlignment="1"/>
    <xf numFmtId="0" fontId="45" fillId="17" borderId="7" xfId="0" applyFont="1" applyFill="1" applyBorder="1" applyAlignment="1">
      <alignment horizontal="center"/>
    </xf>
    <xf numFmtId="0" fontId="44" fillId="29" borderId="7" xfId="0" applyFont="1" applyFill="1" applyBorder="1" applyAlignment="1">
      <alignment horizontal="left" vertical="center"/>
    </xf>
    <xf numFmtId="0" fontId="46" fillId="32" borderId="8" xfId="0" applyFont="1" applyFill="1" applyBorder="1" applyAlignment="1">
      <alignment horizontal="left" vertical="center"/>
    </xf>
    <xf numFmtId="165" fontId="44" fillId="29" borderId="7" xfId="0" applyNumberFormat="1" applyFont="1" applyFill="1" applyBorder="1" applyAlignment="1">
      <alignment horizontal="left" vertical="center"/>
    </xf>
    <xf numFmtId="0" fontId="34" fillId="7" borderId="0" xfId="0" applyFont="1" applyFill="1"/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457200</xdr:colOff>
      <xdr:row>26</xdr:row>
      <xdr:rowOff>85725</xdr:rowOff>
    </xdr:from>
    <xdr:ext cx="19050" cy="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amazon.com/Elastic-Abrasion-Resistant-Crafting-Projects/dp/B082WJG7DV/ref=sr_1_6?dchild=1&amp;keywords=bungee%2Bcord%2B3%2F8%2Binch&amp;qid=1623187559&amp;sr=8-6&amp;th=1" TargetMode="External"/><Relationship Id="rId18" Type="http://schemas.openxmlformats.org/officeDocument/2006/relationships/hyperlink" Target="https://www.amazon.com/Topoox-15000RPM-Electric-Science-Projects/dp/B07JYM8H18/ref=sr_1_1?crid=3DBREO8LQCWO0&amp;dchild=1&amp;keywords=1.5-3v+dc+motor&amp;qid=1614824082&amp;sprefix=1.5-3v%2Coffice-products%2C223&amp;sr=8-1" TargetMode="External"/><Relationship Id="rId26" Type="http://schemas.openxmlformats.org/officeDocument/2006/relationships/hyperlink" Target="https://www.amazon.com/gp/product/B073QMYKDM/ref=ppx_yo_dt_b_search_asin_title?ie=UTF8&amp;psc=1" TargetMode="External"/><Relationship Id="rId3" Type="http://schemas.openxmlformats.org/officeDocument/2006/relationships/hyperlink" Target="https://www.amazon.com/SunWorks-Construction-Assorted-Colors-Sheets/dp/B0078ZZ83Y/ref=sxts_b2b_sx_reorder?crid=1HVM7AWAMOLFA&amp;cv_ct_cx=construction%2Bpaper%2Bassorted%2Bcolors&amp;dchild=1&amp;keywords=construction%2Bpaper%2Bassorted%2Bcolors&amp;pd_rd_i=B0078ZZ83Y&amp;pd_rd_r=a729ed4b-6d63-44f4-b814-a76f1ede11c0&amp;pd_rd_w=UTfIs&amp;pd_rd_wg=fhSBF&amp;pf_rd_p=55e3f870-f610-46d5-a6bd-2adc9a5c4c7c&amp;pf_rd_r=RRAAAYJJXS1KJ3EREC9C&amp;qid=1614804972&amp;s=office-products&amp;sprefix=construction%2Bpaper%2Coffice-products%2C248&amp;sr=1-1-f5ebfd8e-82c1-4b4e-97d5-2aa47aa18b69&amp;th=1" TargetMode="External"/><Relationship Id="rId21" Type="http://schemas.openxmlformats.org/officeDocument/2006/relationships/hyperlink" Target="https://www.amazon.com/dp/B073XL73F6/ref=redir_mobile_desktop?_encoding=UTF8&amp;aaxitk=2b5fc113aebad6c35065c0b65f7de90f&amp;hsa_cr_id=6848267530001&amp;pd_rd_plhdr=t&amp;pd_rd_r=1ab4c551-524e-4c66-ac00-50b9f560c732&amp;pd_rd_w=YKeFl&amp;pd_rd_wg=0tiNa&amp;ref_=sbx_be_s_sparkle_td_asin_1_bkgd" TargetMode="External"/><Relationship Id="rId34" Type="http://schemas.openxmlformats.org/officeDocument/2006/relationships/drawing" Target="../drawings/drawing1.xml"/><Relationship Id="rId7" Type="http://schemas.openxmlformats.org/officeDocument/2006/relationships/hyperlink" Target="https://www.amazon.com/gp/product/B07D3R8Y8P/ref=ppx_yo_dt_b_asin_title_o01_s00?ie=UTF8&amp;psc=1" TargetMode="External"/><Relationship Id="rId12" Type="http://schemas.openxmlformats.org/officeDocument/2006/relationships/hyperlink" Target="https://www.amazon.com/gp/product/B07ZL1Q3PY/ref=ox_sc_act_title_1?smid=A2Q1LRYTXHYQ2K&amp;psc=1" TargetMode="External"/><Relationship Id="rId17" Type="http://schemas.openxmlformats.org/officeDocument/2006/relationships/hyperlink" Target="https://www.amazon.com/80054-Low-Odor-Markers-Assorted-15-Piece/dp/B00006JNJO/ref=psdc_1069796_t2_B0141O433A" TargetMode="External"/><Relationship Id="rId25" Type="http://schemas.openxmlformats.org/officeDocument/2006/relationships/hyperlink" Target="https://www.amazon.com/BestTong-Miniature-Vibrating-Vibration-Coreless/dp/B073NGPHDR/ref=sr_1_2?crid=2TEBEJR7B9YJZ&amp;keywords=vibrating+motors&amp;qid=1645046239&amp;sprefix=vibrating+motors%2Caps%2C130&amp;sr=8-2" TargetMode="External"/><Relationship Id="rId33" Type="http://schemas.openxmlformats.org/officeDocument/2006/relationships/hyperlink" Target="https://www.amazon.com/30-Count-Biodegradable-Recycled-Material-Chicken/dp/B07C55X4LS/ref=sr_1_6?crid=Y4X2D2SPWYJ&amp;dchild=1&amp;keywords=egg+cartons+cheap+bulk&amp;qid=1615828721&amp;sprefix=egg+cartons+%2Caps%2C253&amp;sr=8-6" TargetMode="External"/><Relationship Id="rId2" Type="http://schemas.openxmlformats.org/officeDocument/2006/relationships/hyperlink" Target="https://www.amazon.com/Madisi-Colored-Pencils-Bulk-Pre-Sharpened/dp/B07ZYT52MX/ref=sxts_b2b_sx_reorder?cv_ct_cx=colored+pencils+bulk&amp;dchild=1&amp;keywords=colored+pencils+bulk&amp;pd_rd_i=B07ZYT52MX&amp;pd_rd_r=7b63ec91-4037-433b-9e83-bd40eda390c0&amp;pd_rd_w=1Ahlk&amp;pd_rd_wg=OZ8z0&amp;pf_rd_p=55e3f870-f610-46d5-a6bd-2adc9a5c4c7c&amp;pf_rd_r=AK6KWDNK62769D5ZG15Q&amp;qid=1614804863&amp;sr=1-1-f5ebfd8e-82c1-4b4e-97d5-2aa47aa18b69" TargetMode="External"/><Relationship Id="rId16" Type="http://schemas.openxmlformats.org/officeDocument/2006/relationships/hyperlink" Target="https://www.amazon.com/AmazonBasics-Pre-sharpened-Wood-Cased-Pencils/dp/B071JM699P/ref=sr_1_1?dchild=1&amp;keywords=sharpened%2Bpencils%2Bbulk&amp;qid=1614821275&amp;sr=8-1&amp;th=1" TargetMode="External"/><Relationship Id="rId20" Type="http://schemas.openxmlformats.org/officeDocument/2006/relationships/hyperlink" Target="https://www.amazon.com/MJKAA-Battery-Batteries-KCR2032-Pack-100/dp/B073ZY5RSL/ref=sr_1_4?crid=259V0HU405DWM&amp;dchild=1&amp;keywords=3v+coin+cell+battery&amp;qid=1614824153&amp;sprefix=3v+coin+cell%2Caps%2C240&amp;sr=8-4" TargetMode="External"/><Relationship Id="rId29" Type="http://schemas.openxmlformats.org/officeDocument/2006/relationships/hyperlink" Target="https://www.amazon.com/dp/B0848MB5R4/?coliid=I1J0AINBVPAMR3&amp;colid=2AYIAOIG1VOAH&amp;ref_=lv_ov_lig_dp_it&amp;th=1" TargetMode="External"/><Relationship Id="rId1" Type="http://schemas.openxmlformats.org/officeDocument/2006/relationships/hyperlink" Target="https://www.amazon.com/Astrobrights-Collection-5-Color-Assortment-91624/dp/B07Q2WYFRZ/ref=sr_1_1?dchild=1&amp;keywords=assorted+color+paper&amp;qid=1614804055&amp;sr=8-1" TargetMode="External"/><Relationship Id="rId6" Type="http://schemas.openxmlformats.org/officeDocument/2006/relationships/hyperlink" Target="https://www.amazon.com/gp/product/B07ZKJBS38/ref=ppx_yo_dt_b_search_asin_title?ie=UTF8&amp;psc=1" TargetMode="External"/><Relationship Id="rId11" Type="http://schemas.openxmlformats.org/officeDocument/2006/relationships/hyperlink" Target="https://www.amazon.com/gp/product/B071CWD2T5/ref=ppx_yo_dt_b_search_asin_title?ie=UTF8&amp;psc=1" TargetMode="External"/><Relationship Id="rId24" Type="http://schemas.openxmlformats.org/officeDocument/2006/relationships/hyperlink" Target="https://www.amazon.com/Alligator-Leads-ELEGOO-Double-end-Jumper/dp/B0739YWFQ6/ref=sr_1_4?dchild=1&amp;keywords=alligator+clips&amp;qid=1619108834&amp;sr=8-4" TargetMode="External"/><Relationship Id="rId32" Type="http://schemas.openxmlformats.org/officeDocument/2006/relationships/hyperlink" Target="https://www.amazon.com/gp/product/B0811DGL9Y/ref=ppx_yo_dt_b_search_asin_title?ie=UTF8&amp;psc=1" TargetMode="External"/><Relationship Id="rId5" Type="http://schemas.openxmlformats.org/officeDocument/2006/relationships/hyperlink" Target="https://www.amazon.com/Colorations-CRRGSIXT-Regular-Crayons-Colors/dp/B01HZMQ6F8/ref=pd_bp_sim_b2b_1?pd_rd_w=xdPtZ&amp;pf_rd_p=bdb5d774-733c-4f04-8009-80f934b6d9ff&amp;pf_rd_r=XSKPW9EHC2SVKTS8F7YC&amp;pd_rd_r=6c32fd22-c7ac-4a19-9b22-242799061a96&amp;pd_rd_wg=VJq5h&amp;pd_rd_i=B01HZMQ6F8&amp;psc=1" TargetMode="External"/><Relationship Id="rId15" Type="http://schemas.openxmlformats.org/officeDocument/2006/relationships/hyperlink" Target="https://www.amazon.com/gp/product/B078XR1CS8/ref=ox_sc_act_title_1?smid=A24KAYB81EOBBO&amp;psc=1" TargetMode="External"/><Relationship Id="rId23" Type="http://schemas.openxmlformats.org/officeDocument/2006/relationships/hyperlink" Target="https://www.amazon.com/JISTL-Plastic-Single-Double-Reduction/dp/B00V66YJQI/ref=sr_1_6?dchild=1&amp;keywords=plastic+geARS&amp;qid=1627405711&amp;sr=8-6" TargetMode="External"/><Relationship Id="rId28" Type="http://schemas.openxmlformats.org/officeDocument/2006/relationships/hyperlink" Target="https://www.amazon.com/Office-Deed-Professional-Grade-12-Roll/dp/B086199GT5/ref=sr_1_4?dchild=1&amp;keywords=duct+tape+bulk&amp;qid=1614830342&amp;s=office-products&amp;sr=1-4" TargetMode="External"/><Relationship Id="rId10" Type="http://schemas.openxmlformats.org/officeDocument/2006/relationships/hyperlink" Target="https://www.amazon.com/gp/product/B001RCUNFM/ref=ppx_yo_dt_b_search_asin_title?ie=UTF8&amp;qty=4&amp;th=1" TargetMode="External"/><Relationship Id="rId19" Type="http://schemas.openxmlformats.org/officeDocument/2006/relationships/hyperlink" Target="https://www.amazon.com/Lethan-Rectangular-Motor-1-5-3V-Length/dp/B01HQH36AK/ref=sr_1_13?dchild=1&amp;keywords=dc+motor+with+leads&amp;qid=1614824969&amp;sr=8-13" TargetMode="External"/><Relationship Id="rId31" Type="http://schemas.openxmlformats.org/officeDocument/2006/relationships/hyperlink" Target="https://www.amazon.com/ToVii-Garbage-Bathroom-Wastebasket-Unscented/dp/B08HSB8SFR/ref=sr_1_17?dchild=1&amp;keywords=small%2Bquick%2Btie%2Btrash%2Bbags&amp;qid=1615826995&amp;sr=8-17&amp;th=1" TargetMode="External"/><Relationship Id="rId4" Type="http://schemas.openxmlformats.org/officeDocument/2006/relationships/hyperlink" Target="https://www.amazon.com/Inspirelle-Colors-Aluminum-Artistic-Jewelry/dp/B07DLR4KTP/ref=sr_1_2?dchild=1&amp;keywords=20g+wire&amp;qid=1614828224&amp;sr=8-2" TargetMode="External"/><Relationship Id="rId9" Type="http://schemas.openxmlformats.org/officeDocument/2006/relationships/hyperlink" Target="https://www.amazon.com/Kendall-Covidien-Prepping-Cotton-Count/dp/B00962EG7G/ref=sr_1_25?crid=162HPI2C0KMR6&amp;dchild=1&amp;keywords=cotton+balls&amp;qid=1631896264&amp;sprefix=cotton+%2Caps%2C258&amp;sr=8-25" TargetMode="External"/><Relationship Id="rId14" Type="http://schemas.openxmlformats.org/officeDocument/2006/relationships/hyperlink" Target="https://www.amazon.com/gp/product/B07X51MT79/ref=ppx_yo_dt_b_asin_title_o00_s00?ie=UTF8&amp;psc=1" TargetMode="External"/><Relationship Id="rId22" Type="http://schemas.openxmlformats.org/officeDocument/2006/relationships/hyperlink" Target="https://www.amazon.com/gp/product/B08KZYQP9W/ref=ppx_yo_dt_b_search_asin_title?ie=UTF8&amp;psc=1" TargetMode="External"/><Relationship Id="rId27" Type="http://schemas.openxmlformats.org/officeDocument/2006/relationships/hyperlink" Target="https://www.amazon.com/Pack-Battery-Connector-Connectors-Pack-15cm/dp/B078K9H56V/ref=sr_1_5?dchild=1&amp;keywords=battery+connector+bulk&amp;qid=1614824708&amp;sr=8-5" TargetMode="External"/><Relationship Id="rId30" Type="http://schemas.openxmlformats.org/officeDocument/2006/relationships/hyperlink" Target="https://www.amazon.com/gp/product/B07W4WQ1HM/ref=ppx_yo_dt_b_asin_title_o00_s00?ie=UTF8&amp;psc=1" TargetMode="External"/><Relationship Id="rId8" Type="http://schemas.openxmlformats.org/officeDocument/2006/relationships/hyperlink" Target="https://www.amazon.com/gp/product/B08J2M93CZ/ref=ppx_yo_dt_b_asin_title_o00_s00?ie=UTF8&amp;psc=1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amazon.com/Colored-Masking-Tape-6-PACK-Variety/dp/B0741S21B3/ref=sr_1_2?dchild=1&amp;keywords=colored+tape+bulk&amp;qid=1614829586&amp;s=office-products&amp;sr=1-2" TargetMode="External"/><Relationship Id="rId21" Type="http://schemas.openxmlformats.org/officeDocument/2006/relationships/hyperlink" Target="https://www.amazon.com/White-Disposable-Bathroom-Espresso-Mouthwash/dp/B07WMYJPFW/ref=sr_1_3?crid=FP12H19H82S2&amp;dchild=1&amp;keywords=3+oz+cups+bulk&amp;qid=1614818835&amp;sprefix=3+oz+cups%2Carts-crafts%2C226&amp;sr=8-3" TargetMode="External"/><Relationship Id="rId42" Type="http://schemas.openxmlformats.org/officeDocument/2006/relationships/hyperlink" Target="https://www.amazon.com/CONDA-50-Piece-Assorted-Lightweight-Varnishes/dp/B07F356SK1/ref=sr_1_1?dchild=1&amp;keywords=sponge+brushes+kit&amp;qid=1614804775&amp;sr=8-1" TargetMode="External"/><Relationship Id="rId63" Type="http://schemas.openxmlformats.org/officeDocument/2006/relationships/hyperlink" Target="https://www.amazon.com/Heatoe-Plastic-Rulers-Transparent-Package/dp/B0825LBY23/ref=sr_1_21?crid=3FVEIWS0OUS59&amp;dchild=1&amp;keywords=classroom+rulers+bulk&amp;qid=1614821818&amp;sprefix=classroom+rulers%2Caps%2C244&amp;sr=8-21" TargetMode="External"/><Relationship Id="rId84" Type="http://schemas.openxmlformats.org/officeDocument/2006/relationships/hyperlink" Target="https://www.amazon.com/Lethan-Rectangular-Motor-1-5-3V-Length/dp/B01HQH36AK/ref=sr_1_13?dchild=1&amp;keywords=dc+motor+with+leads&amp;qid=1614824969&amp;sr=8-13" TargetMode="External"/><Relationship Id="rId138" Type="http://schemas.openxmlformats.org/officeDocument/2006/relationships/hyperlink" Target="https://www.amazon.com/Scotties-Everyday-Comfort-Facial-Tissues/dp/B07DTNX5W5/ref=psdc_15356241_t5_B07DGT5ZVX" TargetMode="External"/><Relationship Id="rId159" Type="http://schemas.openxmlformats.org/officeDocument/2006/relationships/hyperlink" Target="https://www.amazon.com/Okom-Traveler-Emergency-Portable-Scissors/dp/B07PB87YKH/ref=sr_1_21?dchild=1&amp;keywords=sewing+kit&amp;qid=1614831890&amp;sr=8-21" TargetMode="External"/><Relationship Id="rId170" Type="http://schemas.openxmlformats.org/officeDocument/2006/relationships/hyperlink" Target="https://www.amazon.com/gp/product/B00K57JBLW/ref=ppx_yo_dt_b_search_asin_title?ie=UTF8&amp;th=1" TargetMode="External"/><Relationship Id="rId107" Type="http://schemas.openxmlformats.org/officeDocument/2006/relationships/hyperlink" Target="https://www.amazon.com/Hot-Melt-Crafts-Schools-Repairs/dp/B079ZTKNZ7/ref=sr_1_1?dchild=1&amp;keywords=hot+glue+gun+bulk&amp;qid=1614829773&amp;s=office-products&amp;sr=1-1" TargetMode="External"/><Relationship Id="rId11" Type="http://schemas.openxmlformats.org/officeDocument/2006/relationships/hyperlink" Target="https://www.amazon.com/Acerich-Assorted-Cleaners-Decorations-Chenille/dp/B07BNBCYCL/ref=sr_1_1?dchild=1&amp;keywords=assorted+pipe+cleaners&amp;qid=1614818921&amp;sr=8-1" TargetMode="External"/><Relationship Id="rId32" Type="http://schemas.openxmlformats.org/officeDocument/2006/relationships/hyperlink" Target="https://www.amazon.com/Madisi-Washable-Markers-Assorted-Classroom/dp/B07P7V7F22/ref=sr_1_2?dchild=1&amp;keywords=bulk+washable+markers&amp;qid=1614806405&amp;sr=8-2" TargetMode="External"/><Relationship Id="rId53" Type="http://schemas.openxmlformats.org/officeDocument/2006/relationships/hyperlink" Target="https://www.amazon.com/Mr-Pen-Sharpener-Colored-Sharpeners-Handheld/dp/B088812WMB/ref=sr_1_1?dchild=1&amp;keywords=manual+pencil+sharpeners+for+kids&amp;qid=1614821247&amp;sr=8-1" TargetMode="External"/><Relationship Id="rId74" Type="http://schemas.openxmlformats.org/officeDocument/2006/relationships/hyperlink" Target="https://www.amazon.com/ETA-hand2mind-Meterstick-Yardstick-Classroom/dp/B01D9KHONS/ref=sr_1_3?dchild=1&amp;keywords=yardsticks&amp;qid=1614823221&amp;sr=8-3" TargetMode="External"/><Relationship Id="rId128" Type="http://schemas.openxmlformats.org/officeDocument/2006/relationships/hyperlink" Target="https://www.amazon.com/KNEX-Model-Building-Set-Engineering/dp/B00HROBJXY/ref=sr_1_1?crid=2XT38VO0GSISP&amp;dchild=1&amp;keywords=knex+70+model+building+set+705+pieces&amp;qid=1614833759&amp;sprefix=knex+70+%2Caps%2C277&amp;sr=8-1" TargetMode="External"/><Relationship Id="rId149" Type="http://schemas.openxmlformats.org/officeDocument/2006/relationships/hyperlink" Target="https://www.amazon.com/Screwdriver-Magnetizer-Precision-Screwdrivers-Improvement/dp/B088DNQCLF/ref=sr_1_15?dchild=1&amp;keywords=screwdriver+set&amp;qid=1614832626&amp;s=hi&amp;sr=1-15" TargetMode="External"/><Relationship Id="rId5" Type="http://schemas.openxmlformats.org/officeDocument/2006/relationships/hyperlink" Target="https://www.amazon.com/Colorations-CRRGSIXT-Regular-Crayons-Colors/dp/B01HZMQ6F8/ref=pd_bp_sim_b2b_1?pd_rd_w=xdPtZ&amp;pf_rd_p=bdb5d774-733c-4f04-8009-80f934b6d9ff&amp;pf_rd_r=XSKPW9EHC2SVKTS8F7YC&amp;pd_rd_r=6c32fd22-c7ac-4a19-9b22-242799061a96&amp;pd_rd_wg=VJq5h&amp;pd_rd_i=B01HZMQ6F8&amp;psc=1" TargetMode="External"/><Relationship Id="rId95" Type="http://schemas.openxmlformats.org/officeDocument/2006/relationships/hyperlink" Target="https://www.amazon.com/Regal-Traditional-Marbles-Storage-Patterns/dp/B08F2ZQP7G/ref=sr_1_1?dchild=1&amp;keywords=marbles&amp;qid=1614828953&amp;sr=8-1" TargetMode="External"/><Relationship Id="rId160" Type="http://schemas.openxmlformats.org/officeDocument/2006/relationships/hyperlink" Target="https://www.amazon.com/Filament-Refills-Colors-Color-TTYT3D/dp/B07B4GBJR4/ref=sr_1_5?dchild=1&amp;keywords=3d+filament+colors+bulk&amp;qid=1614832716&amp;sr=8-5" TargetMode="External"/><Relationship Id="rId22" Type="http://schemas.openxmlformats.org/officeDocument/2006/relationships/hyperlink" Target="https://www.amazon.com/Plastic-Lacing-Cord-Bracelets-Keychains/dp/B08FNHJQ4T/ref=sr_1_4?dchild=1&amp;keywords=bracelet+string+kids&amp;qid=1614828601&amp;sr=8-4" TargetMode="External"/><Relationship Id="rId43" Type="http://schemas.openxmlformats.org/officeDocument/2006/relationships/hyperlink" Target="https://www.amazon.com/Assorted-Buttons-Crafts%EF%BC%8CRound-Crafts%EF%BC%8CChildrens-Painting/dp/B07TGGZNXG/ref=sr_1_4?dchild=1&amp;keywords=buttons+assorted&amp;qid=1614804816&amp;sr=8-4" TargetMode="External"/><Relationship Id="rId64" Type="http://schemas.openxmlformats.org/officeDocument/2006/relationships/hyperlink" Target="https://www.amazon.com/Taotree-Multipurpose-Comfort-Grip-Stainless-Classroom/dp/B07TRKJQKH/ref=sxin_11?ascsubtag=amzn1.osa.98b5e900-f682-475d-8b8d-6ee134180430.ATVPDKIKX0DER.en_US&amp;creativeASIN=B07TRKJQKH&amp;cv_ct_cx=kids+scissors+bulk&amp;cv_ct_id=amzn1.osa.98b5e900-f682-475d-8b8d-6ee134180430.ATVPDKIKX0DER.en_US&amp;cv_ct_pg=search&amp;cv_ct_we=asin&amp;cv_ct_wn=osp-single-source-earns-comm&amp;dchild=1&amp;keywords=kid+scissors+bulk&amp;linkCode=oas&amp;pd_rd_i=B07TRKJQKH&amp;pd_rd_r=3ce30d3c-e19c-4cc6-b15a-4c4bd377574e&amp;pd_rd_w=ebAay&amp;pd_rd_wg=5hibO&amp;pf_rd_p=35b32c02-1b41-4e49-9b89-0297af2446e1&amp;pf_rd_r=FRK84B9AT7NAF57GWGJM&amp;qid=1614821879&amp;sr=1-2-64f3a41a-73ca-403a-923c-8152c45485fe&amp;tag=tdbscouted-20" TargetMode="External"/><Relationship Id="rId118" Type="http://schemas.openxmlformats.org/officeDocument/2006/relationships/hyperlink" Target="https://www.amazon.com/Scotch-Brand-Engineered-Dispensered-6137H-2PC-MP/dp/B0025W9AWA/ref=sr_1_1?dchild=1&amp;keywords=double+sided+tape+bulk&amp;qid=1614829653&amp;s=office-products&amp;sr=1-1" TargetMode="External"/><Relationship Id="rId139" Type="http://schemas.openxmlformats.org/officeDocument/2006/relationships/hyperlink" Target="https://www.amazon.com/gp/product/B0811DGL9Y/ref=ppx_yo_dt_b_search_asin_title?ie=UTF8&amp;psc=1" TargetMode="External"/><Relationship Id="rId85" Type="http://schemas.openxmlformats.org/officeDocument/2006/relationships/hyperlink" Target="https://www.amazon.com/Cambridge-Electrical-Black-Professional-Listed/dp/B0143LD8QY/ref=sxin_11_ac_d_mf_rm?ac_md=0-0-ZWxlY3RyaWNhbCB0YXBl-ac_d_rm&amp;cv_ct_cx=electrical+tape&amp;dchild=1&amp;keywords=electrical+tape&amp;pd_rd_i=B0143LD8QY&amp;pd_rd_r=aab52dfe-8946-420a-a4e3-395fe0eddbdd&amp;pd_rd_w=ybR7C&amp;pd_rd_wg=MSZAO&amp;pf_rd_p=c9e9466d-54f1-4a4f-8424-1ecf374901ee&amp;pf_rd_r=79N5DT0WJ7CA043KYE7W&amp;psc=1&amp;qid=1614825078&amp;sr=1-1-849f3c3a-785c-4812-aab6-3d7cb06022f2" TargetMode="External"/><Relationship Id="rId150" Type="http://schemas.openxmlformats.org/officeDocument/2006/relationships/hyperlink" Target="https://www.amazon.com/Magnetic-Measuring-Retractable-Fractions-Measurement/dp/B08NCFSXHZ/ref=sr_1_9?dchild=1&amp;keywords=tape+measure&amp;qid=1614830068&amp;s=office-products&amp;sr=1-9" TargetMode="External"/><Relationship Id="rId171" Type="http://schemas.openxmlformats.org/officeDocument/2006/relationships/hyperlink" Target="https://www.amazon.com/gp/product/B07W4WQ1HM/ref=ppx_yo_dt_b_asin_title_o00_s00?ie=UTF8&amp;psc=1" TargetMode="External"/><Relationship Id="rId12" Type="http://schemas.openxmlformats.org/officeDocument/2006/relationships/hyperlink" Target="https://www.amazon.com/gp/product/B07ZKJBS38/ref=ppx_yo_dt_b_search_asin_title?ie=UTF8&amp;psc=1" TargetMode="External"/><Relationship Id="rId33" Type="http://schemas.openxmlformats.org/officeDocument/2006/relationships/hyperlink" Target="https://www.amazon.com/Watercolor-Washable-Classroom-Color-Swell/dp/B01KP91ST2/ref=sr_1_1?crid=2LUTUSXJWT3FY&amp;dchild=1&amp;keywords=watercolor+paint+sets+bulk&amp;qid=1614820038&amp;s=arts-crafts&amp;sprefix=watercolor+paint+set%2Carts-crafts%2C236&amp;sr=1-1" TargetMode="External"/><Relationship Id="rId108" Type="http://schemas.openxmlformats.org/officeDocument/2006/relationships/hyperlink" Target="https://www.amazon.com/Ad-Tech-High-Temp-Sticks-5-W229-34/dp/B00DOAVCN2/ref=sr_1_2?dchild=1&amp;keywords=mini+glue+sticks+bulk&amp;qid=1614829829&amp;s=office-products&amp;sr=1-2" TargetMode="External"/><Relationship Id="rId129" Type="http://schemas.openxmlformats.org/officeDocument/2006/relationships/hyperlink" Target="https://www.amazon.com/Lekebaby-Baseplates-Building-Compatible-Brands-Baseplates/dp/B07VH1PQ8X/ref=sr_1_11?dchild=1&amp;keywords=lego+baseplate&amp;qid=1614833426&amp;sr=8-11" TargetMode="External"/><Relationship Id="rId54" Type="http://schemas.openxmlformats.org/officeDocument/2006/relationships/hyperlink" Target="https://www.amazon.com/AmazonBasics-Pre-sharpened-Wood-Cased-Pencils/dp/B071JM699P/ref=sr_1_1?dchild=1&amp;keywords=sharpened%2Bpencils%2Bbulk&amp;qid=1614821275&amp;sr=8-1&amp;th=1" TargetMode="External"/><Relationship Id="rId70" Type="http://schemas.openxmlformats.org/officeDocument/2006/relationships/hyperlink" Target="https://www.amazon.com/Amazon-Brand-Solimo-Aluminum-Square/dp/B07WJ1VB9C/ref=sr_1_3?dchild=1&amp;keywords=tin%2Bfoil&amp;qid=1614823046&amp;sr=8-3&amp;th=1" TargetMode="External"/><Relationship Id="rId75" Type="http://schemas.openxmlformats.org/officeDocument/2006/relationships/hyperlink" Target="https://www.amazon.com/Astrobrights-Collection-Assorted-Cardstock-91630/dp/B07Q2W1BJW/ref=sr_1_1?dchild=1&amp;keywords=colored+cardstock&amp;qid=1614820774&amp;sr=8-1" TargetMode="External"/><Relationship Id="rId91" Type="http://schemas.openxmlformats.org/officeDocument/2006/relationships/hyperlink" Target="https://www.amazon.com/BENECREAT-Aluminum-Anodized-Jewelry-Beading/dp/B07WNWHT2P/ref=sr_1_1?dchild=1&amp;keywords=20g+wire+770+ft&amp;qid=1614828348&amp;sr=8-1" TargetMode="External"/><Relationship Id="rId96" Type="http://schemas.openxmlformats.org/officeDocument/2006/relationships/hyperlink" Target="https://www.amazon.com/gp/product/B08KZYQP9W/ref=ppx_yo_dt_b_search_asin_title?ie=UTF8&amp;psc=1" TargetMode="External"/><Relationship Id="rId140" Type="http://schemas.openxmlformats.org/officeDocument/2006/relationships/hyperlink" Target="https://www.amazon.com/30-Count-Biodegradable-Recycled-Material-Chicken/dp/B07C55X4LS/ref=sr_1_6?crid=Y4X2D2SPWYJ&amp;dchild=1&amp;keywords=egg+cartons+cheap+bulk&amp;qid=1615828721&amp;sprefix=egg+cartons+%2Caps%2C253&amp;sr=8-6" TargetMode="External"/><Relationship Id="rId145" Type="http://schemas.openxmlformats.org/officeDocument/2006/relationships/hyperlink" Target="https://www.amazon.com/WORKPRO-W002900A-3Pcs-Spirit-Level/dp/B014S94CHA/ref=sr_1_1?dchild=1&amp;keywords=level+tool+set&amp;qid=1614832382&amp;s=hi&amp;sr=1-1" TargetMode="External"/><Relationship Id="rId161" Type="http://schemas.openxmlformats.org/officeDocument/2006/relationships/hyperlink" Target="https://www.amazon.com/TECBOSS-Printing-Protectors-Compatible-Beginners/dp/B07QS8VK4W/ref=sr_1_2?dchild=1&amp;keywords=3d+pen+mat&amp;qid=1614832799&amp;sr=8-2" TargetMode="External"/><Relationship Id="rId166" Type="http://schemas.openxmlformats.org/officeDocument/2006/relationships/hyperlink" Target="https://www.amazon.com/gp/product/B0058PTK6M/ref=ppx_yo_dt_b_search_asin_title?ie=UTF8&amp;psc=1" TargetMode="External"/><Relationship Id="rId1" Type="http://schemas.openxmlformats.org/officeDocument/2006/relationships/hyperlink" Target="https://www.amazon.com/Astrobrights-Collection-5-Color-Assortment-91624/dp/B07Q2WYFRZ/ref=sr_1_1?dchild=1&amp;keywords=assorted+color+paper&amp;qid=1614804055&amp;sr=8-1" TargetMode="External"/><Relationship Id="rId6" Type="http://schemas.openxmlformats.org/officeDocument/2006/relationships/hyperlink" Target="https://www.amazon.com/Healing-Cutting-Precision-Scrapbooking-Project/dp/B088M48Z3G/ref=sr_1_2?dchild=1&amp;keywords=cutting+mat&amp;qid=1614832932&amp;s=industrial&amp;sr=1-2" TargetMode="External"/><Relationship Id="rId23" Type="http://schemas.openxmlformats.org/officeDocument/2006/relationships/hyperlink" Target="https://www.amazon.com/Prextex-Balloons-Assorted-Rainbow-Colors/dp/B07JBC4143/ref=sr_1_14?dchild=1&amp;keywords=assorted+12+inch+balloons&amp;qid=1614820709&amp;sr=8-14" TargetMode="External"/><Relationship Id="rId28" Type="http://schemas.openxmlformats.org/officeDocument/2006/relationships/hyperlink" Target="https://www.amazon.com/Chenille-Kraft-Sequins-Spangles-Shaker/dp/B002FTJFR8/ref=sr_1_1?dchild=1&amp;keywords=assorted+craft+sequins&amp;qid=1614819413&amp;sr=8-1" TargetMode="External"/><Relationship Id="rId49" Type="http://schemas.openxmlformats.org/officeDocument/2006/relationships/hyperlink" Target="https://www.amazon.com/Kempshott-750-Smooth-Paper-Clips/dp/B08CSQ41GX/ref=sr_1_15?dchild=1&amp;keywords=assorted+paper+clips&amp;qid=1614820933&amp;sr=8-15" TargetMode="External"/><Relationship Id="rId114" Type="http://schemas.openxmlformats.org/officeDocument/2006/relationships/hyperlink" Target="https://www.amazon.com/Clipco-Fasteners-Assorted-Brass-Plated-400-Pack/dp/B01MRZSUNY/ref=sr_1_2?dchild=1&amp;keywords=assorted+brass+brads&amp;qid=1614829464&amp;s=office-products&amp;sr=1-2" TargetMode="External"/><Relationship Id="rId119" Type="http://schemas.openxmlformats.org/officeDocument/2006/relationships/hyperlink" Target="https://www.amazon.com/Office-Deed-Professional-Grade-12-Roll/dp/B086199GT5/ref=sr_1_4?dchild=1&amp;keywords=duct+tape+bulk&amp;qid=1614830342&amp;s=office-products&amp;sr=1-4" TargetMode="External"/><Relationship Id="rId44" Type="http://schemas.openxmlformats.org/officeDocument/2006/relationships/hyperlink" Target="https://www.amazon.com/Colorful-Feathers-Crafting-Decorations-Windbell/dp/B07ZJ46LRK/ref=sr_1_1?crid=3UTYALY49K5WR&amp;dchild=1&amp;keywords=colored+feathers+bulk&amp;qid=1614806462&amp;sprefix=colored+feathers%2Caps%2C240&amp;sr=8-1" TargetMode="External"/><Relationship Id="rId60" Type="http://schemas.openxmlformats.org/officeDocument/2006/relationships/hyperlink" Target="https://www.amazon.com/AmazonBasics-Bright-Multipurpose-Copy-Paper/dp/B07K8WHH5J/ref=sr_1_1_mod_primary_b2b_rd?dchild=1&amp;keywords=printing+paper+5+reams&amp;qid=1614821616&amp;sbo=iipSovEujcLxqVQKvXp2ig%3D%3D&amp;sr=8-1" TargetMode="External"/><Relationship Id="rId65" Type="http://schemas.openxmlformats.org/officeDocument/2006/relationships/hyperlink" Target="https://www.amazon.com/Officemate-Standard-Staples-General-91925/dp/B079W72LCG/ref=sr_1_1?dchild=1&amp;keywords=staples&amp;qid=1614822991&amp;s=office-products&amp;sr=1-1" TargetMode="External"/><Relationship Id="rId81" Type="http://schemas.openxmlformats.org/officeDocument/2006/relationships/hyperlink" Target="https://www.amazon.com/Topoox-15000RPM-Electric-Science-Projects/dp/B07JYM8H18/ref=sr_1_1?crid=3DBREO8LQCWO0&amp;dchild=1&amp;keywords=1.5-3v+dc+motor&amp;qid=1614824082&amp;sprefix=1.5-3v%2Coffice-products%2C223&amp;sr=8-1" TargetMode="External"/><Relationship Id="rId86" Type="http://schemas.openxmlformats.org/officeDocument/2006/relationships/hyperlink" Target="https://www.amazon.com/LOOPACELL-LR44-AG13-357-Button-Cell/dp/B00ISD96X8/ref=sr_1_1?dchild=1&amp;keywords=lr44+button+cell+battery+bulk&amp;qid=1614827985&amp;sr=8-1" TargetMode="External"/><Relationship Id="rId130" Type="http://schemas.openxmlformats.org/officeDocument/2006/relationships/hyperlink" Target="https://www.amazon.com/Pack-Compatible-inches-Baseplates-plates/dp/B06VW7VGHR/ref=sr_1_4?dchild=1&amp;keywords=lego+baseplate+6x6&amp;qid=1614833499&amp;sr=8-4" TargetMode="External"/><Relationship Id="rId135" Type="http://schemas.openxmlformats.org/officeDocument/2006/relationships/hyperlink" Target="https://www.amazon.com/Scott-Choose-Size-Paper-Towels/dp/B07BYBS5XX/ref=sxbs_b2b_sx_ibs_v2?cv_ct_cx=paper+towels+-+6+pack&amp;dchild=1&amp;keywords=paper+towels+-+6+pack&amp;pd_rd_i=B07BYBS5XX&amp;pd_rd_r=61e63c65-8293-465d-b161-e453a6b45be6&amp;pd_rd_w=B0YOt&amp;pd_rd_wg=drBmg&amp;pf_rd_p=cd7d4f5b-fe2f-4d03-ad90-9d65b164c806&amp;pf_rd_r=QRV75ABWGM84GY2ZB3W7&amp;qid=1615828028&amp;s=hpc&amp;sr=1-1-8940380a-a02e-44b3-9465-6e2fe1b5fe77" TargetMode="External"/><Relationship Id="rId151" Type="http://schemas.openxmlformats.org/officeDocument/2006/relationships/hyperlink" Target="https://www.amazon.com/M2-BASICS-Emergency-Outdoors-Workplace/dp/B01M0MWXOZ/ref=sr_1_2?dchild=1&amp;keywords=first+aid+kit&amp;qid=1614873977&amp;sr=8-2" TargetMode="External"/><Relationship Id="rId156" Type="http://schemas.openxmlformats.org/officeDocument/2006/relationships/hyperlink" Target="https://www.amazon.com/Pllieay-Plastic-Embroidery-Crafting-Projects/dp/B08JLWLNFF/ref=sr_1_1?dchild=1&amp;keywords=plastic+canvas+circle&amp;qid=1614832007&amp;sr=8-1" TargetMode="External"/><Relationship Id="rId13" Type="http://schemas.openxmlformats.org/officeDocument/2006/relationships/hyperlink" Target="https://www.amazon.com/gp/product/B07ZKJBS38/ref=ppx_yo_dt_b_search_asin_title?ie=UTF8&amp;psc=1" TargetMode="External"/><Relationship Id="rId18" Type="http://schemas.openxmlformats.org/officeDocument/2006/relationships/hyperlink" Target="https://www.amazon.com/Kool-Krafts-Origami-Projects-Colored/dp/B07YGRCXVT/ref=sxin_10?ascsubtag=amzn1.osa.6ebea8a3-bb8a-4e08-9c12-9bf12816de4b.ATVPDKIKX0DER.en_US&amp;creativeASIN=B07YGRCXVT&amp;cv_ct_cx=origami+paper+bulk&amp;cv_ct_id=amzn1.osa.6ebea8a3-bb8a-4e08-9c12-9bf12816de4b.ATVPDKIKX0DER.en_US&amp;cv_ct_pg=search&amp;cv_ct_we=asin&amp;cv_ct_wn=osp-single-source-earns-comm&amp;dchild=1&amp;keywords=origami+paper+bulk&amp;linkCode=oas&amp;pd_rd_i=B07YGRCXVT&amp;pd_rd_r=1c2039ae-4222-43e7-8fa6-4c1de692b743&amp;pd_rd_w=vKEle&amp;pd_rd_wg=U8OoM&amp;pf_rd_p=35b32c02-1b41-4e49-9b89-0297af2446e1&amp;pf_rd_r=V6HMBE2MBXCP7CYT8RGE&amp;qid=1614806620&amp;sr=1-3-64f3a41a-73ca-403a-923c-8152c45485fe&amp;tag=newfolks-20" TargetMode="External"/><Relationship Id="rId39" Type="http://schemas.openxmlformats.org/officeDocument/2006/relationships/hyperlink" Target="https://www.amazon.com/Stock-Your-Home-Kraft-Brown/dp/B0882R645Y/ref=sr_1_19?dchild=1&amp;keywords=kraft+brown+paper+bags&amp;qid=1614804275&amp;sr=8-19" TargetMode="External"/><Relationship Id="rId109" Type="http://schemas.openxmlformats.org/officeDocument/2006/relationships/hyperlink" Target="https://www.amazon.com/AmazonBasics-Binder-Clips-Medium-8-Pack/dp/B074XTRX7K/ref=sr_1_2?dchild=1&amp;keywords=large+binder+clips+bulk&amp;qid=1615828491&amp;sr=8-2" TargetMode="External"/><Relationship Id="rId34" Type="http://schemas.openxmlformats.org/officeDocument/2006/relationships/hyperlink" Target="https://www.amazon.com/American-Paper-Wrapping-Shipping-Covering/dp/B079VQWKNT/ref=sr_1_2_mod_primary_b2b_rd?dchild=1&amp;keywords=brown+craft+paper+rolls&amp;qid=1614804119&amp;sbo=iipSovEujcLxqVQKvXp2ig%3D%3D&amp;sr=8-2" TargetMode="External"/><Relationship Id="rId50" Type="http://schemas.openxmlformats.org/officeDocument/2006/relationships/hyperlink" Target="https://www.amazon.com/Paper-Cups-Pack-Coffee-Water/dp/B07RQX4CHB/ref=sr_1_2?dchild=1&amp;keywords=8+oz+cups&amp;qid=1615826800&amp;sr=8-2" TargetMode="External"/><Relationship Id="rId55" Type="http://schemas.openxmlformats.org/officeDocument/2006/relationships/hyperlink" Target="https://www.amazon.com/BIC-Round-Ballpoint-Medium-144-Count/dp/B06WGMTMVM/ref=sr_1_1?dchild=1&amp;keywords=pens+bulk&amp;qid=1614821384&amp;sr=8-1" TargetMode="External"/><Relationship Id="rId76" Type="http://schemas.openxmlformats.org/officeDocument/2006/relationships/hyperlink" Target="https://www.amazon.com/Emraw-Premium-Greeting-Scrapbook-Notebook/dp/B07F6THQPY/ref=sr_1_5?dchild=1&amp;keywords=single+hole+punch&amp;qid=1614820844&amp;sr=8-5" TargetMode="External"/><Relationship Id="rId97" Type="http://schemas.openxmlformats.org/officeDocument/2006/relationships/hyperlink" Target="https://www.amazon.com/JISTL-Plastic-Single-Double-Reduction/dp/B00V66YJQI/ref=sr_1_6?dchild=1&amp;keywords=plastic+geARS&amp;qid=1627405711&amp;sr=8-6" TargetMode="External"/><Relationship Id="rId104" Type="http://schemas.openxmlformats.org/officeDocument/2006/relationships/hyperlink" Target="https://www.amazon.com/Pack-Battery-Connector-Connectors-Pack-15cm/dp/B078K9H56V/ref=sr_1_5?dchild=1&amp;keywords=battery+connector+bulk&amp;qid=1614824708&amp;sr=8-5" TargetMode="External"/><Relationship Id="rId120" Type="http://schemas.openxmlformats.org/officeDocument/2006/relationships/hyperlink" Target="https://www.amazon.com/Elmers-Liquid-School-Glue-Washable/dp/B072J37ZZD/ref=sr_1_1?dchild=1&amp;keywords=elmers%2Bglue%2Bbulk&amp;qid=1614830410&amp;s=office-products&amp;sr=1-1&amp;th=1" TargetMode="External"/><Relationship Id="rId125" Type="http://schemas.openxmlformats.org/officeDocument/2006/relationships/hyperlink" Target="https://www.amazon.com/EMIDO-Building-Educational-Interlocking-Preschool/dp/B01EA5ADGQ/ref=pd_bxgy_2/140-6037787-7467733?_encoding=UTF8&amp;pd_rd_i=B01EA5ADGQ&amp;pd_rd_r=f0df7cfb-4f53-4596-9c07-739b1bf5bbf9&amp;pd_rd_w=nkrzL&amp;pd_rd_wg=In0hD&amp;pf_rd_p=f325d01c-4658-4593-be83-3e12ca663f0e&amp;pf_rd_r=C5Z2H3B1TEP5PP38X9S0&amp;psc=1&amp;refRID=C5Z2H3B1TEP5PP38X9S0" TargetMode="External"/><Relationship Id="rId141" Type="http://schemas.openxmlformats.org/officeDocument/2006/relationships/hyperlink" Target="https://www.amazon.com/Bright-Creations-24-Pack-Cardboard-Inches/dp/B07PV8G6LM/ref=sr_1_1?crid=2GM270NVR4MTA&amp;dchild=1&amp;keywords=paper+towel+rolls+for+crafts&amp;qid=1615828849&amp;sprefix=paper+towel+rolls%2Caps%2C258&amp;sr=8-1" TargetMode="External"/><Relationship Id="rId146" Type="http://schemas.openxmlformats.org/officeDocument/2006/relationships/hyperlink" Target="https://www.amazon.com/WORKPRO-7-piece-Pliers-Diagonal-Linesman/dp/B0105SSMRO/ref=sr_1_2?dchild=1&amp;keywords=plier+set&amp;qid=1614832408&amp;s=hi&amp;sr=1-2" TargetMode="External"/><Relationship Id="rId167" Type="http://schemas.openxmlformats.org/officeDocument/2006/relationships/hyperlink" Target="https://www.amazon.com/gp/product/B07V9M6B2Y/ref=ppx_yo_dt_b_search_asin_title?ie=UTF8&amp;psc=1" TargetMode="External"/><Relationship Id="rId7" Type="http://schemas.openxmlformats.org/officeDocument/2006/relationships/hyperlink" Target="https://www.amazon.com/CZONG-Stencils-Different-Imaginative-Childrens/dp/B07V3SHX6L/ref=sr_1_1?dchild=1&amp;keywords=drawing+stencils&amp;qid=1614806091&amp;sr=8-1" TargetMode="External"/><Relationship Id="rId71" Type="http://schemas.openxmlformats.org/officeDocument/2006/relationships/hyperlink" Target="https://www.amazon.com/Online-Best-Service%C2%AE-Toothbrush-Individually/dp/B012PLJ458/ref=sr_1_1?crid=3V80ZPQQS55WM&amp;dchild=1&amp;keywords=toothbrushes+bulk&amp;qid=1614823129&amp;sprefix=toothbrushes%2Caps%2C285&amp;sr=8-1" TargetMode="External"/><Relationship Id="rId92" Type="http://schemas.openxmlformats.org/officeDocument/2006/relationships/hyperlink" Target="https://www.amazon.com/General-Purpose-Plastic-Funnels-Assorted/dp/B075X5LG9F/ref=sr_1_2?dchild=1&amp;keywords=funnels%2C+set+of+12&amp;qid=1614828877&amp;sr=8-2" TargetMode="External"/><Relationship Id="rId162" Type="http://schemas.openxmlformats.org/officeDocument/2006/relationships/hyperlink" Target="https://www.amazon.com/3Dmate-Purpose-Printing-Templates-Stencils/dp/B076H1RBJW/ref=sr_1_3?dchild=1&amp;keywords=3d+pen+mat&amp;qid=1614832870&amp;sr=8-3" TargetMode="External"/><Relationship Id="rId2" Type="http://schemas.openxmlformats.org/officeDocument/2006/relationships/hyperlink" Target="https://www.amazon.com/Madisi-Colored-Pencils-Bulk-Pre-Sharpened/dp/B07ZYT52MX/ref=sxts_b2b_sx_reorder?cv_ct_cx=colored+pencils+bulk&amp;dchild=1&amp;keywords=colored+pencils+bulk&amp;pd_rd_i=B07ZYT52MX&amp;pd_rd_r=7b63ec91-4037-433b-9e83-bd40eda390c0&amp;pd_rd_w=1Ahlk&amp;pd_rd_wg=OZ8z0&amp;pf_rd_p=55e3f870-f610-46d5-a6bd-2adc9a5c4c7c&amp;pf_rd_r=AK6KWDNK62769D5ZG15Q&amp;qid=1614804863&amp;sr=1-1-f5ebfd8e-82c1-4b4e-97d5-2aa47aa18b69" TargetMode="External"/><Relationship Id="rId29" Type="http://schemas.openxmlformats.org/officeDocument/2006/relationships/hyperlink" Target="https://www.amazon.com/Cute-Cool-Kids-Sticker-Pack/dp/B07NGPYFHK/ref=sxin_10_lp-trr-2-na_89795959ea9e0cefae14790eb8784e68d349918f?cv_ct_cx=assorted+stickers&amp;dchild=1&amp;keywords=assorted+stickers&amp;pd_rd_i=B07NGPYFHK&amp;pd_rd_r=25144d75-dacc-4613-9c05-18feb28099d5&amp;pd_rd_w=oLFrX&amp;pd_rd_wg=VR3wy&amp;pf_rd_p=79c6e13e-fbdb-4ab1-8d83-9d1dbd2f11f4&amp;pf_rd_r=ESGK5R8Q3EHS5B7D4AD0&amp;qid=1614819540&amp;sr=1-2-5519553e-2baa-451e-af83-b0156e5c6669" TargetMode="External"/><Relationship Id="rId24" Type="http://schemas.openxmlformats.org/officeDocument/2006/relationships/hyperlink" Target="https://www.amazon.com/Carl-Kay-2200-Jumbo-Assorted/dp/B082WMBD41/ref=sr_1_5?dchild=1&amp;keywords=assorted+pom+poms&amp;qid=1614818976&amp;sr=8-5" TargetMode="External"/><Relationship Id="rId40" Type="http://schemas.openxmlformats.org/officeDocument/2006/relationships/hyperlink" Target="https://www.amazon.com/Kendall-Covidien-Prepping-Cotton-Count/dp/B00962EG7G/ref=sr_1_25?crid=162HPI2C0KMR6&amp;dchild=1&amp;keywords=cotton+balls&amp;qid=1631896264&amp;sprefix=cotton+%2Caps%2C258&amp;sr=8-25" TargetMode="External"/><Relationship Id="rId45" Type="http://schemas.openxmlformats.org/officeDocument/2006/relationships/hyperlink" Target="https://www.amazon.com/gp/product/B071CWD2T5/ref=ppx_yo_dt_b_search_asin_title?ie=UTF8&amp;psc=1" TargetMode="External"/><Relationship Id="rId66" Type="http://schemas.openxmlformats.org/officeDocument/2006/relationships/hyperlink" Target="https://www.amazon.com/Pgzsy-Multi-Function-Electronic-Stopwatch-Function/dp/B085GFXL7B/ref=sr_1_2?dchild=1&amp;keywords=stop+watches&amp;qid=1615826756&amp;sr=8-2" TargetMode="External"/><Relationship Id="rId87" Type="http://schemas.openxmlformats.org/officeDocument/2006/relationships/hyperlink" Target="https://www.amazon.com/TWTADE-Solder-Rocker-Switch-KCD1-X-Y/dp/B08QRPWWJ3/ref=sr_1_5?dchild=1&amp;keywords=on%2Boff%2Bswitch&amp;qid=1614828035&amp;sr=8-5&amp;th=1" TargetMode="External"/><Relationship Id="rId110" Type="http://schemas.openxmlformats.org/officeDocument/2006/relationships/hyperlink" Target="https://www.amazon.com/Loctite-Fun-Tak-Mounting-2-Ounce-1087306/dp/B001F57ZPW/ref=sxts_b2b_sx_reorder_mod_primary_b2b_rd?cv_ct_cx=mounting+putty&amp;dchild=1&amp;keywords=mounting+putty&amp;pd_rd_i=B001F57ZPW&amp;pd_rd_r=9401d53b-476f-4b15-81bd-3b75f7711b31&amp;pd_rd_w=WDh0T&amp;pd_rd_wg=sXHsN&amp;pf_rd_p=55e3f870-f610-46d5-a6bd-2adc9a5c4c7c&amp;pf_rd_r=0VWGK1XD2S0K72HC8ZF1&amp;qid=1614830210&amp;s=office-products&amp;sbo=iipSovEujcLxqVQKvXp2ig%3D%3D&amp;sr=1-1-f5ebfd8e-82c1-4b4e-97d5-2aa47aa18b69" TargetMode="External"/><Relationship Id="rId115" Type="http://schemas.openxmlformats.org/officeDocument/2006/relationships/hyperlink" Target="https://www.amazon.com/Wellmax-Piece-Spring-Clamps-Variety/dp/B07TLNWK32/ref=sr_1_4?dchild=1&amp;keywords=clamps+assorted&amp;qid=1614834948&amp;sr=8-4" TargetMode="External"/><Relationship Id="rId131" Type="http://schemas.openxmlformats.org/officeDocument/2006/relationships/hyperlink" Target="https://www.amazon.com/LEGO-Classic-Bricks-Set-Complexity/dp/B07HGR9M6Z/ref=psdc_166099011_t3_B00NHQFA68" TargetMode="External"/><Relationship Id="rId136" Type="http://schemas.openxmlformats.org/officeDocument/2006/relationships/hyperlink" Target="https://www.amazon.com/dp/B0743QL61D/ref=emc_b_5_t" TargetMode="External"/><Relationship Id="rId157" Type="http://schemas.openxmlformats.org/officeDocument/2006/relationships/hyperlink" Target="https://www.amazon.com/Darice-Plastic-Canvas-Clear-24-Pack/dp/B06XSBMJMG/ref=sr_1_1?dchild=1&amp;keywords=plastic+canvas+sheets&amp;qid=1614831980&amp;sr=8-1" TargetMode="External"/><Relationship Id="rId61" Type="http://schemas.openxmlformats.org/officeDocument/2006/relationships/hyperlink" Target="https://www.amazon.com/Pack-Royal-Paper-Wooden-Toothpicks/dp/B01FJ94RI2/ref=sr_1_3?crid=L1PAYSAP1G6K&amp;dchild=1&amp;keywords=round+toothpicks&amp;qid=1615828138&amp;sprefix=round+toothpicks%2Chpc%2C227&amp;sr=8-3" TargetMode="External"/><Relationship Id="rId82" Type="http://schemas.openxmlformats.org/officeDocument/2006/relationships/hyperlink" Target="https://www.amazon.com/Pack-Copper-Double-Sided-Conductive-Adhesive/dp/B07FLX2594/ref=sr_1_4?dchild=1&amp;keywords=copper+foil+tape%2C+1%2F4inch&amp;qid=1614824771&amp;sr=8-4" TargetMode="External"/><Relationship Id="rId152" Type="http://schemas.openxmlformats.org/officeDocument/2006/relationships/hyperlink" Target="https://www.amazon.com/Caydo-Pieces-Stitch-Fabric-18-Inch/dp/B08HWJ4PZ4/ref=psdc_262616011_t1_B07JPL5NYX" TargetMode="External"/><Relationship Id="rId19" Type="http://schemas.openxmlformats.org/officeDocument/2006/relationships/hyperlink" Target="https://www.amazon.com/dp/B08BZ5D4P3?pd_rd_i=B08BZ5D4P3&amp;pd_rd_w=1SGVf&amp;pf_rd_p=51cf0d17-50cf-4c89-b1a7-606703cfac11&amp;pd_rd_wg=Hr60P&amp;pf_rd_r=HPQ9AP2VAYZ9516Z3MA8&amp;pd_rd_r=21da0335-773d-45c0-a4ea-47087c152d7c" TargetMode="External"/><Relationship Id="rId14" Type="http://schemas.openxmlformats.org/officeDocument/2006/relationships/hyperlink" Target="https://www.amazon.com/1680pcs-Googly-Adhesive-Sticker-ZZYI/dp/B07VCHQ8H2/ref=sr_1_3?dchild=1&amp;keywords=assorted+googly+eyes&amp;qid=1614806363&amp;sr=8-3" TargetMode="External"/><Relationship Id="rId30" Type="http://schemas.openxmlformats.org/officeDocument/2006/relationships/hyperlink" Target="https://www.amazon.com/Quality-Park-String-Cotton-46171/dp/B0013L5DFC/ref=sr_1_1?dchild=1&amp;keywords=string+10+ply+cotton&amp;qid=1614820191&amp;sr=8-1" TargetMode="External"/><Relationship Id="rId35" Type="http://schemas.openxmlformats.org/officeDocument/2006/relationships/hyperlink" Target="https://www.amazon.com/DecorRack-Natural-Barbecue-Marshmallow-Roasting/dp/B079J3KJNS/ref=sr_1_2?dchild=1&amp;keywords=wooden%2Bskewers%2C%2B12%2Binch&amp;qid=1614819819&amp;s=home-garden&amp;sr=1-2&amp;th=1" TargetMode="External"/><Relationship Id="rId56" Type="http://schemas.openxmlformats.org/officeDocument/2006/relationships/hyperlink" Target="https://www.amazon.com/Permanent-Assorted-Doodling-Shuttle-Art/dp/B07RSRWPJY/ref=sr_1_1?dchild=1&amp;keywords=assorted+permanent+markers&amp;qid=1614821436&amp;sr=8-1" TargetMode="External"/><Relationship Id="rId77" Type="http://schemas.openxmlformats.org/officeDocument/2006/relationships/hyperlink" Target="https://www.amazon.com/KUONIIY-Scissors-Comfort-Grip-Handles-Assorted/dp/B07ZH3JXC1/ref=sr_1_9?dchild=1&amp;keywords=kids+scissors+bulk&amp;qid=1614821976&amp;sr=8-9" TargetMode="External"/><Relationship Id="rId100" Type="http://schemas.openxmlformats.org/officeDocument/2006/relationships/hyperlink" Target="https://www.amazon.com/gp/product/B073QMYKDM/ref=ppx_yo_dt_b_search_asin_title?ie=UTF8&amp;psc=1" TargetMode="External"/><Relationship Id="rId105" Type="http://schemas.openxmlformats.org/officeDocument/2006/relationships/hyperlink" Target="https://www.amazon.com/Coofficer-Binder-Clamps-Assorted-Different/dp/B07DXSBT5J/ref=sxbs_b2b_sx_ibs_v2?cv_ct_cx=assorted+binder+clips&amp;dchild=1&amp;keywords=assorted+binder+clips&amp;pd_rd_i=B07DXSBT5J&amp;pd_rd_r=5b2d2625-a36f-4914-b10b-999630b73249&amp;pd_rd_w=oj3Ho&amp;pd_rd_wg=4URRc&amp;pf_rd_p=cd7d4f5b-fe2f-4d03-ad90-9d65b164c806&amp;pf_rd_r=MPF29CFMTQFVYBKEQ56D&amp;qid=1614829335&amp;sr=1-1-8940380a-a02e-44b3-9465-6e2fe1b5fe77" TargetMode="External"/><Relationship Id="rId126" Type="http://schemas.openxmlformats.org/officeDocument/2006/relationships/hyperlink" Target="https://www.amazon.com/EMIDO-Educational-Construction-Engineering-Interlocking/dp/B01D7KYO56/ref=sr_1_1?dchild=1&amp;keywords=emido+120+pcs&amp;qid=1614833823&amp;sr=8-1" TargetMode="External"/><Relationship Id="rId147" Type="http://schemas.openxmlformats.org/officeDocument/2006/relationships/hyperlink" Target="https://www.amazon.com/HOZEON-Anti-Slip-Travelling-Construction-Woodworking/dp/B08HDHGWWC/ref=sr_1_6?dchild=1&amp;keywords=rubber+mallet+set&amp;qid=1614832328&amp;s=hi&amp;sr=1-6" TargetMode="External"/><Relationship Id="rId168" Type="http://schemas.openxmlformats.org/officeDocument/2006/relationships/hyperlink" Target="https://www.amazon.com/KINGLAKE-Plastic-Seedlings-Container-Starting/dp/B01N7QROQQ/ref=pd_di_sccai_5?pd_rd_w=si2rH&amp;pf_rd_p=c9443270-b914-4430-a90b-72e3e7e784e0&amp;pf_rd_r=2KA6MJ90EWA67CE2DWX1&amp;pd_rd_r=f28658fe-6e50-4eab-a618-2bd3eafbaf52&amp;pd_rd_wg=DSpiS&amp;pd_rd_i=B01N7QROQQ&amp;psc=1" TargetMode="External"/><Relationship Id="rId8" Type="http://schemas.openxmlformats.org/officeDocument/2006/relationships/hyperlink" Target="https://www.amazon.com/flic-flac-inches-Assorted-Fabric-Patchwork/dp/B01GCRXBVE/ref=sr_1_1?dchild=1&amp;keywords=felt+fabric+4x4&amp;qid=1614806128&amp;sr=8-1" TargetMode="External"/><Relationship Id="rId51" Type="http://schemas.openxmlformats.org/officeDocument/2006/relationships/hyperlink" Target="https://www.amazon.com/Zunii-Multi-Color-Biodegradable-Paper-Straws/dp/B08R6T1NMY/ref=sr_1_5?dchild=1&amp;keywords=paper+straws&amp;qid=1614821021&amp;sr=8-5" TargetMode="External"/><Relationship Id="rId72" Type="http://schemas.openxmlformats.org/officeDocument/2006/relationships/hyperlink" Target="https://www.amazon.com/Members-Mark-Distilled-White-Vinegar/dp/B00PUOQHDA/ref=sr_1_9?dchild=1&amp;keywords=vinegar&amp;qid=1614823173&amp;sr=8-9" TargetMode="External"/><Relationship Id="rId93" Type="http://schemas.openxmlformats.org/officeDocument/2006/relationships/hyperlink" Target="https://www.amazon.com/Awtlife-Assorted-Vintage-Antique-Steampunk/dp/B07BVMMGYK/ref=sr_1_4?dchild=1&amp;keywords=gears&amp;qid=1614828898&amp;sr=8-4" TargetMode="External"/><Relationship Id="rId98" Type="http://schemas.openxmlformats.org/officeDocument/2006/relationships/hyperlink" Target="https://www.amazon.com/BestTong-Miniature-Vibrating-Vibration-Coreless/dp/B073NGPHDR/ref=sr_1_2?crid=2TEBEJR7B9YJZ&amp;keywords=vibrating+motors&amp;qid=1645046239&amp;sprefix=vibrating+motors%2Caps%2C130&amp;sr=8-2" TargetMode="External"/><Relationship Id="rId121" Type="http://schemas.openxmlformats.org/officeDocument/2006/relationships/hyperlink" Target="https://www.amazon.com/Elmers-Purpose-School-Washable-0-24-ounce/dp/B008XDXU44/ref=sr_1_1?dchild=1&amp;keywords=glue+sticks+bulk&amp;qid=1614829705&amp;s=office-products&amp;sr=1-1" TargetMode="External"/><Relationship Id="rId142" Type="http://schemas.openxmlformats.org/officeDocument/2006/relationships/hyperlink" Target="https://www.amazon.com/DECKER-LD120VA-20-Volt-Lithium-Accessories/dp/B006V6YAPI/ref=sxin_9?ascsubtag=amzn1.osa.d6c1a872-6ef3-4cd5-ac2c-bd47717fe87f.ATVPDKIKX0DER.en_US&amp;creativeASIN=B006V6YAPI&amp;cv_ct_cx=drill%2Bset&amp;cv_ct_id=amzn1.osa.d6c1a872-6ef3-4cd5-ac2c-bd47717fe87f.ATVPDKIKX0DER.en_US&amp;cv_ct_pg=search&amp;cv_ct_we=asin&amp;cv_ct_wn=osp-single-source-earns-comm&amp;dchild=1&amp;keywords=drill%2Bset&amp;linkCode=oas&amp;pd_rd_i=B006V6YAPI&amp;pd_rd_r=14a3eb27-4d85-4cfa-8005-15ce69bde14c&amp;pd_rd_w=5siOT&amp;pd_rd_wg=tgBux&amp;pf_rd_p=35b32c02-1b41-4e49-9b89-0297af2446e1&amp;pf_rd_r=96F840N503XCF5BB0KQD&amp;qid=1614832039&amp;sr=1-1-64f3a41a-73ca-403a-923c-8152c45485fe&amp;tag=21oak-20&amp;th=1" TargetMode="External"/><Relationship Id="rId163" Type="http://schemas.openxmlformats.org/officeDocument/2006/relationships/hyperlink" Target="https://www.amazon.com/MYNT3D-Professional-Printing-OLED-Display/dp/B01BLQ24IW/ref=sxin_10?ascsubtag=amzn1.osa.0ec6fda8-f821-46e9-8e21-8eef88f986e0.ATVPDKIKX0DER.en_US&amp;creativeASIN=B01BLQ24IW&amp;cv_ct_cx=3d+pen+mat&amp;cv_ct_id=amzn1.osa.0ec6fda8-f821-46e9-8e21-8eef88f986e0.ATVPDKIKX0DER.en_US&amp;cv_ct_pg=search&amp;cv_ct_we=asin&amp;cv_ct_wn=osp-single-source-earns-comm&amp;dchild=1&amp;keywords=3d+pen+mat&amp;linkCode=oas&amp;pd_rd_i=B01BLQ24IW&amp;pd_rd_r=a15cea1d-69d2-4989-a6bb-db228a670032&amp;pd_rd_w=kNYra&amp;pd_rd_wg=10F2P&amp;pf_rd_p=35b32c02-1b41-4e49-9b89-0297af2446e1&amp;pf_rd_r=Z5YF6YAGXYW53SW77FXE&amp;qid=1614832870&amp;sr=1-2-64f3a41a-73ca-403a-923c-8152c45485fe&amp;tag=tbonsite-20" TargetMode="External"/><Relationship Id="rId3" Type="http://schemas.openxmlformats.org/officeDocument/2006/relationships/hyperlink" Target="https://www.amazon.com/SunWorks-Construction-Assorted-Colors-Sheets/dp/B0078ZZ83Y/ref=sxts_b2b_sx_reorder?crid=1HVM7AWAMOLFA&amp;cv_ct_cx=construction%2Bpaper%2Bassorted%2Bcolors&amp;dchild=1&amp;keywords=construction%2Bpaper%2Bassorted%2Bcolors&amp;pd_rd_i=B0078ZZ83Y&amp;pd_rd_r=a729ed4b-6d63-44f4-b814-a76f1ede11c0&amp;pd_rd_w=UTfIs&amp;pd_rd_wg=fhSBF&amp;pf_rd_p=55e3f870-f610-46d5-a6bd-2adc9a5c4c7c&amp;pf_rd_r=RRAAAYJJXS1KJ3EREC9C&amp;qid=1614804972&amp;s=office-products&amp;sprefix=construction%2Bpaper%2Coffice-products%2C248&amp;sr=1-1-f5ebfd8e-82c1-4b4e-97d5-2aa47aa18b69&amp;th=1" TargetMode="External"/><Relationship Id="rId25" Type="http://schemas.openxmlformats.org/officeDocument/2006/relationships/hyperlink" Target="https://www.amazon.com/Colorations-CPCS-Natural-Craft-Classroom/dp/B01HZMP7CG/ref=sr_1_1?dchild=1&amp;keywords=assorted+craft+sticks&amp;qid=1614819056&amp;sr=8-1" TargetMode="External"/><Relationship Id="rId46" Type="http://schemas.openxmlformats.org/officeDocument/2006/relationships/hyperlink" Target="https://www.amazon.com/gp/product/B07X51MT79/ref=ppx_yo_dt_b_search_asin_title?ie=UTF8&amp;psc=1" TargetMode="External"/><Relationship Id="rId67" Type="http://schemas.openxmlformats.org/officeDocument/2006/relationships/hyperlink" Target="https://www.amazon.com/80054-Low-Odor-Markers-Assorted-15-Piece/dp/B00006JNJO/ref=psdc_1069796_t2_B0141O433A" TargetMode="External"/><Relationship Id="rId116" Type="http://schemas.openxmlformats.org/officeDocument/2006/relationships/hyperlink" Target="https://www.amazon.com/Super-Clear-300-Inch-Tape-Dispenser/dp/B00P8F79G0/ref=sr_1_2?dchild=1&amp;keywords=clear+tape+bulk&amp;qid=1614829515&amp;s=office-products&amp;sr=1-2" TargetMode="External"/><Relationship Id="rId137" Type="http://schemas.openxmlformats.org/officeDocument/2006/relationships/hyperlink" Target="https://www.amazon.com/ToVii-Garbage-Bathroom-Wastebasket-Unscented/dp/B08HSB8SFR/ref=sr_1_17?dchild=1&amp;keywords=small%2Bquick%2Btie%2Btrash%2Bbags&amp;qid=1615826995&amp;sr=8-17&amp;th=1" TargetMode="External"/><Relationship Id="rId158" Type="http://schemas.openxmlformats.org/officeDocument/2006/relationships/hyperlink" Target="https://www.amazon.com/Hekisn-Large-Eye-Colorful-Different-Learning/dp/B08P9JGJ5P/ref=sr_1_1?dchild=1&amp;keywords=plastic%2Bneedles&amp;qid=1614831746&amp;sr=8-1&amp;th=1" TargetMode="External"/><Relationship Id="rId20" Type="http://schemas.openxmlformats.org/officeDocument/2006/relationships/hyperlink" Target="https://www.amazon.com/dp/B07FDG1JHD?pd_rd_i=B07FDG1JHD&amp;pd_rd_w=Hmgf1&amp;pf_rd_p=51cf0d17-50cf-4c89-b1a7-606703cfac11&amp;pd_rd_wg=I6OOW&amp;pf_rd_r=B7MHJK4C2RDR1823EDRY&amp;pd_rd_r=3ef86ca5-1c6f-4494-83a6-6936e9270626" TargetMode="External"/><Relationship Id="rId41" Type="http://schemas.openxmlformats.org/officeDocument/2006/relationships/hyperlink" Target="https://www.amazon.com/Paintbrushes-Watercolor-Painting-Miniature-Detailing/dp/B07YDDF26Y/ref=sr_1_32?dchild=1&amp;keywords=bristle+brushes+classroom+kit&amp;qid=1614804624&amp;sr=8-32" TargetMode="External"/><Relationship Id="rId62" Type="http://schemas.openxmlformats.org/officeDocument/2006/relationships/hyperlink" Target="https://www.amazon.com/Alliance-Rubber-Assorted-Dimensions-Approx/dp/B07NJ1BHKJ/ref=sr_1_2?crid=1AMPIGHORSCI&amp;dchild=1&amp;keywords=assorted%2Brubber%2Bbands&amp;qid=1614821730&amp;sprefix=assorted%2Brubb%2Caps%2C250&amp;sr=8-2&amp;th=1" TargetMode="External"/><Relationship Id="rId83" Type="http://schemas.openxmlformats.org/officeDocument/2006/relationships/hyperlink" Target="https://www.amazon.com/Copper-Wire-Dead-Soft-Spool/dp/B01DD9L7SI/ref=sr_1_2?dchild=1&amp;keywords=22g+copper+wire&amp;qid=1614824897&amp;sr=8-2" TargetMode="External"/><Relationship Id="rId88" Type="http://schemas.openxmlformats.org/officeDocument/2006/relationships/hyperlink" Target="https://www.amazon.com/MJKAA-Battery-Batteries-KCR2032-Pack-100/dp/B073ZY5RSL/ref=sr_1_4?crid=259V0HU405DWM&amp;dchild=1&amp;keywords=3v+coin+cell+battery&amp;qid=1614824153&amp;sprefix=3v+coin+cell%2Caps%2C240&amp;sr=8-4" TargetMode="External"/><Relationship Id="rId111" Type="http://schemas.openxmlformats.org/officeDocument/2006/relationships/hyperlink" Target="https://www.amazon.com/ScotchBlue-Painters-Original-Multi-Surface-94-Inch/dp/B006ARJVZM/ref=sr_1_1?dchild=1&amp;keywords=painter+masking+tape+bulk&amp;qid=1614829931&amp;s=office-products&amp;sr=1-1" TargetMode="External"/><Relationship Id="rId132" Type="http://schemas.openxmlformats.org/officeDocument/2006/relationships/hyperlink" Target="https://www.amazon.com/LEGO-Education-4598357-Wheels-Set/dp/B004HXCX3I/ref=sr_1_1?dchild=1&amp;keywords=lego+wheels&amp;qid=1614833114&amp;sr=8-1" TargetMode="External"/><Relationship Id="rId153" Type="http://schemas.openxmlformats.org/officeDocument/2006/relationships/hyperlink" Target="https://www.amazon.com/Caydo-Pieces-Embroidery-Bamboo-Circle/dp/B07MKQWQBY/ref=sr_1_3?crid=2TLFOU3XACW3L&amp;dchild=1&amp;keywords=assorted+embroidery+hoops&amp;qid=1614831857&amp;sprefix=assorted+embroider+%2Caps%2C236&amp;sr=8-3" TargetMode="External"/><Relationship Id="rId15" Type="http://schemas.openxmlformats.org/officeDocument/2006/relationships/hyperlink" Target="https://www.amazon.com/gp/product/B07D3R8Y8P/ref=ppx_yo_dt_b_asin_title_o01_s00?ie=UTF8&amp;psc=1" TargetMode="External"/><Relationship Id="rId36" Type="http://schemas.openxmlformats.org/officeDocument/2006/relationships/hyperlink" Target="https://www.amazon.com/DecorRack-Natural-Barbecue-Marshmallow-Roasting/dp/B07QHFTG42/ref=sr_1_2?dchild=1&amp;keywords=wooden%2Bskewers%2C%2B12%2Binch&amp;qid=1614819819&amp;s=home-garden&amp;sr=1-2&amp;th=1" TargetMode="External"/><Relationship Id="rId57" Type="http://schemas.openxmlformats.org/officeDocument/2006/relationships/hyperlink" Target="https://www.amazon.com/Ohuhu-Whiteboards-Including-Students-Classroom/dp/B07KC23L3L/ref=sr_1_15?crid=14G45KOIEBDUG&amp;dchild=1&amp;keywords=dry+erase+lapboard+for+kids&amp;qid=1614823915&amp;s=office-products&amp;sprefix=dry+erase+lapbo%2Coffice-products%2C233&amp;sr=1-15" TargetMode="External"/><Relationship Id="rId106" Type="http://schemas.openxmlformats.org/officeDocument/2006/relationships/hyperlink" Target="https://www.amazon.com/Gorilla-Household-Glue-ounce-Pack/dp/B082TP4Z1G/ref=sr_1_1?dchild=1&amp;keywords=GORILLA+GLUE+4+OZ+BULK&amp;qid=1614830545&amp;s=office-products&amp;sr=1-1" TargetMode="External"/><Relationship Id="rId127" Type="http://schemas.openxmlformats.org/officeDocument/2006/relationships/hyperlink" Target="https://www.amazon.com/KNEX-Imagine-Building-Amazon-Exclusive/dp/B00VYAFTEM/ref=sr_1_1?crid=1GT96TX7JDS1G&amp;dchild=1&amp;keywords=knex+100+model+imagine+building+set&amp;qid=1614833805&amp;sprefix=knex+100%2Caps%2C245&amp;sr=8-1" TargetMode="External"/><Relationship Id="rId10" Type="http://schemas.openxmlformats.org/officeDocument/2006/relationships/hyperlink" Target="https://www.amazon.com/JPSOR-Flatback-Rhinestones-Gemstone-Embellishments/dp/B07C1L5JCJ/ref=sxin_9_ac_d_rm?ac_md=0-0-Y3JhZnQgZ2Vtcw%3D%3D-ac_d_rm&amp;cv_ct_cx=craft+gems&amp;dchild=1&amp;keywords=craft+gems&amp;pd_rd_i=B07C1L5JCJ&amp;pd_rd_r=c7e197a3-ac4d-447e-8c17-0bdbdcd4275d&amp;pd_rd_w=5iHbr&amp;pd_rd_wg=53KSl&amp;pf_rd_p=5ceb2a76-ceaa-45a9-982b-6fa61a20d67b&amp;pf_rd_r=8Y8VWVXS3MJS7AT915VN&amp;psc=1&amp;qid=1614806246&amp;sr=1-1-12d4272d-8adb-4121-8624-135149aa9081" TargetMode="External"/><Relationship Id="rId31" Type="http://schemas.openxmlformats.org/officeDocument/2006/relationships/hyperlink" Target="https://www.amazon.com/Worldwide-LT5-Splash-Tempera-Assortment/dp/B07666FHSN/ref=sr_1_3?dchild=1&amp;keywords=tempera+paint&amp;qid=1614819986&amp;s=arts-crafts&amp;sr=1-3" TargetMode="External"/><Relationship Id="rId52" Type="http://schemas.openxmlformats.org/officeDocument/2006/relationships/hyperlink" Target="https://www.amazon.com/Roylco-Decorative-Hues-Paper-Pack/dp/B007UT6BDE/ref=sr_1_2?dchild=1&amp;keywords=patterned+paper&amp;qid=1614821110&amp;sr=8-2" TargetMode="External"/><Relationship Id="rId73" Type="http://schemas.openxmlformats.org/officeDocument/2006/relationships/hyperlink" Target="https://www.amazon.com/Eldorado-Clothespins-Standard-Multipurpose-Everyday/dp/B07GPR51PF/ref=sr_1_2?crid=2I5CBNH1QS5Q4&amp;dchild=1&amp;keywords=wooden+clothespins&amp;qid=1614823547&amp;sprefix=wooden+cloth%2Caps%2C252&amp;sr=8-2" TargetMode="External"/><Relationship Id="rId78" Type="http://schemas.openxmlformats.org/officeDocument/2006/relationships/hyperlink" Target="https://www.amazon.com/NUOMI-Credit-Pocket-Magnifier-Jewelry/dp/B071LGR4H2/ref=sr_1_1?dchild=1&amp;keywords=magnifier+bulk&amp;qid=1614823437&amp;sr=8-1" TargetMode="External"/><Relationship Id="rId94" Type="http://schemas.openxmlformats.org/officeDocument/2006/relationships/hyperlink" Target="https://www.amazon.com/HELIFOUNER-Pieces-Sizes-Stainless-Assortment/dp/B08LZB7S6H/ref=sr_1_14?dchild=1&amp;keywords=assorted+nuts+and+bolts&amp;qid=1614829041&amp;sr=8-14" TargetMode="External"/><Relationship Id="rId99" Type="http://schemas.openxmlformats.org/officeDocument/2006/relationships/hyperlink" Target="https://www.amazon.com/BestTong-Miniature-Vibrating-Vibration-Coreless/dp/B073NGPHDR/ref=sr_1_2?crid=2TEBEJR7B9YJZ&amp;keywords=vibrating+motors&amp;qid=1645046239&amp;sprefix=vibrating+motors%2Caps%2C130&amp;sr=8-2" TargetMode="External"/><Relationship Id="rId101" Type="http://schemas.openxmlformats.org/officeDocument/2006/relationships/hyperlink" Target="https://www.amazon.com/Procell-Alkaline-Battery-Bulk-Pack/dp/B0045NGW14/ref=sr_1_1?dchild=1&amp;keywords=9v+battery+bulk&amp;qid=1614824202&amp;sr=8-1" TargetMode="External"/><Relationship Id="rId122" Type="http://schemas.openxmlformats.org/officeDocument/2006/relationships/hyperlink" Target="https://www.amazon.com/Rimobul-Assorted-Designs-Dough-Extruders/dp/B00KGX9GX8/ref=sr_1_1?crid=3S33LQZ0MPDW0&amp;dchild=1&amp;keywords=dough+extruder&amp;qid=1614834387&amp;sprefix=dough+extru%2Caps%2C240&amp;sr=8-1" TargetMode="External"/><Relationship Id="rId143" Type="http://schemas.openxmlformats.org/officeDocument/2006/relationships/hyperlink" Target="https://www.amazon.com/CARTMAN-148-Piece-Tool-Set-Household/dp/B07PRFRC3Z/ref=sr_1_7?dchild=1&amp;keywords=hammer%2Bset&amp;qid=1614832103&amp;s=hi&amp;sr=1-7&amp;th=1" TargetMode="External"/><Relationship Id="rId148" Type="http://schemas.openxmlformats.org/officeDocument/2006/relationships/hyperlink" Target="https://www.amazon.com/Fandeli-36100-Assorted-Multipurpose-Sandpaper/dp/B07CNKSLY3/ref=sr_1_2?dchild=1&amp;keywords=sandpaper+sheets&amp;qid=1614832471&amp;s=hi&amp;sr=1-2" TargetMode="External"/><Relationship Id="rId164" Type="http://schemas.openxmlformats.org/officeDocument/2006/relationships/hyperlink" Target="https://www.amazon.com/Vegetable-Varieties-Black-Duck-Brand/dp/B06XDT5MLT/ref=sr_1_1?dchild=1&amp;keywords=seed+pack&amp;qid=1614834762&amp;s=home-garden&amp;sr=1-1" TargetMode="External"/><Relationship Id="rId169" Type="http://schemas.openxmlformats.org/officeDocument/2006/relationships/hyperlink" Target="https://www.amazon.com/Miracle-Gro-Potting-Mix-1-Cubic-Foot/dp/B00GTDI9L4/ref=sr_1_4?dchild=1&amp;keywords=potting+soil&amp;qid=1614834823&amp;s=home-garden&amp;sr=1-4" TargetMode="External"/><Relationship Id="rId4" Type="http://schemas.openxmlformats.org/officeDocument/2006/relationships/hyperlink" Target="https://www.amazon.com/Inspirelle-Colors-Aluminum-Artistic-Jewelry/dp/B07DLR4KTP/ref=sr_1_2?dchild=1&amp;keywords=20g+wire&amp;qid=1614828224&amp;sr=8-2" TargetMode="External"/><Relationship Id="rId9" Type="http://schemas.openxmlformats.org/officeDocument/2006/relationships/hyperlink" Target="https://www.amazon.com/Sheets-Assorted-Better-Office-Products/dp/B089DPDYKV/ref=sr_1_1?dchild=1&amp;keywords=foam+sheets&amp;qid=1614806181&amp;sr=8-1" TargetMode="External"/><Relationship Id="rId26" Type="http://schemas.openxmlformats.org/officeDocument/2006/relationships/hyperlink" Target="https://www.amazon.com/Nishiki-Medium-Grain-Rice-Pound/dp/B00852ZN2U/ref=sr_1_1?crid=1G5UQPQIMGO65&amp;dchild=1&amp;keywords=white+rice+5lb&amp;qid=1614819165&amp;sprefix=white+rice+5%2Caps%2C238&amp;sr=8-1" TargetMode="External"/><Relationship Id="rId47" Type="http://schemas.openxmlformats.org/officeDocument/2006/relationships/hyperlink" Target="https://www.amazon.com/Decorative-Scissors-Better-Office-Products/dp/B089N2YTFN/ref=psdc_689392011_t3_B003U6SNCI" TargetMode="External"/><Relationship Id="rId68" Type="http://schemas.openxmlformats.org/officeDocument/2006/relationships/hyperlink" Target="https://www.amazon.com/Learning-Advantage-7632-Student-Thermometers/dp/B014V0M6BK/ref=sr_1_1?crid=3J0ELY5M7632F&amp;dchild=1&amp;keywords=thermometer+classroom&amp;qid=1614823412&amp;sprefix=thermometer+class%2Caps%2C258&amp;sr=8-1" TargetMode="External"/><Relationship Id="rId89" Type="http://schemas.openxmlformats.org/officeDocument/2006/relationships/hyperlink" Target="https://www.amazon.com/dp/B073XL73F6/ref=redir_mobile_desktop?_encoding=UTF8&amp;aaxitk=2b5fc113aebad6c35065c0b65f7de90f&amp;hsa_cr_id=6848267530001&amp;pd_rd_plhdr=t&amp;pd_rd_r=1ab4c551-524e-4c66-ac00-50b9f560c732&amp;pd_rd_w=YKeFl&amp;pd_rd_wg=0tiNa&amp;ref_=sbx_be_s_sparkle_td_asin_1_bkgd" TargetMode="External"/><Relationship Id="rId112" Type="http://schemas.openxmlformats.org/officeDocument/2006/relationships/hyperlink" Target="https://www.amazon.com/Scotch-Permanent-Mounting-Tape-Inches/dp/B00347A8GC/ref=sr_1_1?dchild=1&amp;keywords=permanent+mounting+tape+bulk&amp;qid=1614830279&amp;s=office-products&amp;sr=1-1" TargetMode="External"/><Relationship Id="rId133" Type="http://schemas.openxmlformats.org/officeDocument/2006/relationships/hyperlink" Target="https://www.amazon.com/Amazon-Brand-Solimo-Multipurpose-Drawstring/dp/B07BJ4CYR4/ref=sxin_11_trfob_0?crid=1XQCDK0PKR534&amp;cv_ct_cx=33+gallon+trash+bags&amp;dchild=1&amp;keywords=33+gallon+trash+bags&amp;pd_rd_i=B07BJ4CYR4&amp;pd_rd_r=c7d56e7a-f0d7-4935-a5fb-8b44be8fd7a8&amp;pd_rd_w=x2cJY&amp;pd_rd_wg=XSqnP&amp;pf_rd_p=dff4df0f-9209-4529-b092-2f5171681cdf&amp;pf_rd_r=Y724G74HJGJY8RV6GZZX&amp;qid=1615826420&amp;sprefix=33+gallon%2Csporting%2C248&amp;sr=1-1-fcc74f9e-0165-48d2-a9e1-f41ea92a035c" TargetMode="External"/><Relationship Id="rId154" Type="http://schemas.openxmlformats.org/officeDocument/2006/relationships/hyperlink" Target="https://www.amazon.com/Embroidery-Friendship-Bracelets-Metallic-Organizer/dp/B07GWG2TNK/ref=sr_1_2?crid=XLEWHISTZRL7&amp;dchild=1&amp;keywords=embroidery+floss+with+bobbins&amp;qid=1614831632&amp;sprefix=embroidery+floss+with+bobb%2Caps%2C241&amp;sr=8-2" TargetMode="External"/><Relationship Id="rId16" Type="http://schemas.openxmlformats.org/officeDocument/2006/relationships/hyperlink" Target="https://www.amazon.com/Pheasant-Feathers-Accessories-Decoration-Dress-ups/dp/B07MPB4Q8N/ref=sr_1_1?dchild=1&amp;keywords=natural+feathers+bulk&amp;qid=1614806557&amp;sr=8-1" TargetMode="External"/><Relationship Id="rId37" Type="http://schemas.openxmlformats.org/officeDocument/2006/relationships/hyperlink" Target="https://www.amazon.com/Craftiss-Acrylic-Perfect-Knitting-Crochet/dp/B07FS4P59J/ref=sxin_10?ascsubtag=amzn1.osa.1e38b3ca-559f-4b99-9cf5-c2823356c211.ATVPDKIKX0DER.en_US&amp;creativeASIN=B07FS4P59J&amp;cv_ct_cx=assorted+yarn&amp;cv_ct_id=amzn1.osa.1e38b3ca-559f-4b99-9cf5-c2823356c211.ATVPDKIKX0DER.en_US&amp;cv_ct_pg=search&amp;cv_ct_we=asin&amp;cv_ct_wn=osp-single-source-earns-comm&amp;dchild=1&amp;keywords=assorted+yarn&amp;linkCode=oas&amp;pd_rd_i=B07FS4P59J&amp;pd_rd_r=810d1060-aac1-42b4-a9be-d6c5a9da241b&amp;pd_rd_w=3xUQj&amp;pd_rd_wg=TtfGZ&amp;pf_rd_p=35b32c02-1b41-4e49-9b89-0297af2446e1&amp;pf_rd_r=G370CYPAP78PJK2B01R5&amp;qid=1614819894&amp;s=home-garden&amp;sr=1-3-64f3a41a-73ca-403a-923c-8152c45485fe&amp;tag=scrippsonsite-20" TargetMode="External"/><Relationship Id="rId58" Type="http://schemas.openxmlformats.org/officeDocument/2006/relationships/hyperlink" Target="https://www.amazon.com/Drinking-BPA-Free-Multi-Colored-Disposable-Assorted/dp/B071H4GP7D/ref=sr_1_19?dchild=1&amp;keywords=plastic+straws&amp;qid=1614821555&amp;sr=8-19" TargetMode="External"/><Relationship Id="rId79" Type="http://schemas.openxmlformats.org/officeDocument/2006/relationships/hyperlink" Target="https://www.amazon.com/dp/B08HND5CX7/ref=sspa_dk_detail_0?psc=1&amp;pd_rd_i=B08HND5CX7&amp;pd_rd_w=GriuG&amp;pf_rd_p=4269e1a0-a218-4fbd-9748-1cd337d2f2a5&amp;pd_rd_wg=R0jKt&amp;pf_rd_r=ZXTR0GG92MY913XMP9HP&amp;pd_rd_r=298af344-a3a2-4f50-abf8-a89f06a13874&amp;spLa=ZW5jcnlwdGVkUXVhbGlmaWVyPUEyREQxMFQ4NzhOVTJIJmVuY3J5cHRlZElkPUEwNTEyNjAwMU04UzhVU0lUTzRXRCZlbmNyeXB0ZWRBZElkPUEwMzM0MzMyMk5UNzQxM05PMkVQMiZ3aWRnZXROYW1lPXNwX2RldGFpbCZhY3Rpb249Y2xpY2tSZWRpcmVjdCZkb05vdExvZ0NsaWNrPXRydWU=" TargetMode="External"/><Relationship Id="rId102" Type="http://schemas.openxmlformats.org/officeDocument/2006/relationships/hyperlink" Target="https://www.amazon.com/WAYLLSHINE%C2%AE-Dozen-Battery-Holder-Black/dp/B013GNC08C/ref=sr_1_1?dchild=1&amp;keywords=aa+battery+holder+bulk&amp;qid=1614824278&amp;sr=8-1" TargetMode="External"/><Relationship Id="rId123" Type="http://schemas.openxmlformats.org/officeDocument/2006/relationships/hyperlink" Target="https://www.amazon.com/Play-Doh-Modeling-Compound-Non-Toxic-Exclusive/dp/B00JM5GZGW/ref=sr_1_1?dchild=1&amp;keywords=playdough+3+oz&amp;qid=1614834237&amp;sr=8-1" TargetMode="External"/><Relationship Id="rId144" Type="http://schemas.openxmlformats.org/officeDocument/2006/relationships/hyperlink" Target="https://www.amazon.com/ZUZUAN-Fiberglass-General-Purpose-Hardness/dp/B08DR4R3QJ/ref=sr_1_3?dchild=1&amp;keywords=hammer+set&amp;qid=1614832282&amp;s=hi&amp;sr=1-3" TargetMode="External"/><Relationship Id="rId90" Type="http://schemas.openxmlformats.org/officeDocument/2006/relationships/hyperlink" Target="https://www.amazon.com/dp/B073XL73F6/ref=redir_mobile_desktop?_encoding=UTF8&amp;aaxitk=2b5fc113aebad6c35065c0b65f7de90f&amp;hsa_cr_id=6848267530001&amp;pd_rd_plhdr=t&amp;pd_rd_r=1ab4c551-524e-4c66-ac00-50b9f560c732&amp;pd_rd_w=YKeFl&amp;pd_rd_wg=0tiNa&amp;ref_=sbx_be_s_sparkle_td_asin_1_bkgd" TargetMode="External"/><Relationship Id="rId165" Type="http://schemas.openxmlformats.org/officeDocument/2006/relationships/hyperlink" Target="https://www.amazon.com/gp/product/B00757F3DA/ref=ppx_yo_dt_b_search_asin_title?ie=UTF8&amp;psc=1" TargetMode="External"/><Relationship Id="rId27" Type="http://schemas.openxmlformats.org/officeDocument/2006/relationships/hyperlink" Target="https://www.amazon.com/Morton-Iodized-Table-Salt-4lb/dp/B001GHYO4E/ref=sr_1_1_mod_primary_b2b_rd?dchild=1&amp;keywords=iodized+salt&amp;qid=1614819268&amp;sbo=iipSovEujcLxqVQKvXp2ig%3D%3D&amp;sr=8-1" TargetMode="External"/><Relationship Id="rId48" Type="http://schemas.openxmlformats.org/officeDocument/2006/relationships/hyperlink" Target="https://www.amazon.com/Stock-Your-Home-Uncoated-Disposable/dp/B07YNT6GLD/ref=sr_1_3?dchild=1&amp;keywords=paper+plates&amp;qid=1614820890&amp;sr=8-3" TargetMode="External"/><Relationship Id="rId69" Type="http://schemas.openxmlformats.org/officeDocument/2006/relationships/hyperlink" Target="https://www.amazon.com/Brands-Clear-Plastic-Steel-200-Count/dp/B00T8W2UEK/ref=sxin_9_b2b_sx_ftd_qd?cv_ct_cx=thumb+tacks&amp;dchild=1&amp;keywords=thumb+tacks&amp;pd_rd_i=B00T8W2UEK&amp;pd_rd_r=ff4e2d62-334c-4db6-b880-6fc67024e690&amp;pd_rd_w=VBAZe&amp;pd_rd_wg=HTd2w&amp;pf_rd_p=36781c68-4856-4161-b844-453ccfa48ebe&amp;pf_rd_r=3PCM8FQTH31VGP6HGHBN&amp;qid=1615830651&amp;sr=1-1-0304cd0d-f9fd-4ddc-b2dc-9bd9c73622fc" TargetMode="External"/><Relationship Id="rId113" Type="http://schemas.openxmlformats.org/officeDocument/2006/relationships/hyperlink" Target="https://www.amazon.com/Upgrade-Strips-Mounting-Double-Sided-Interlocking/dp/B088PJLQGR/ref=sr_1_12?crid=3V7UMIJFSOZIL&amp;dchild=1&amp;keywords=velcro+adhesive+strips&amp;qid=1614830117&amp;s=office-products&amp;sprefix=velcro+adhe%2Coffice-products%2C228&amp;sr=1-12" TargetMode="External"/><Relationship Id="rId134" Type="http://schemas.openxmlformats.org/officeDocument/2006/relationships/hyperlink" Target="https://www.amazon.com/Artnaturals-Sanitizer-Alcohol-Infused-Alovera/dp/B085FXRHH4/ref=sr_1_1_mod_primary_b2b_rd?dchild=1&amp;keywords=gallon+hand+pump+sanitizer&amp;qid=1615826534&amp;sbo=iipSovEujcLxqVQKvXp2ig%3D%3D&amp;sr=8-1" TargetMode="External"/><Relationship Id="rId80" Type="http://schemas.openxmlformats.org/officeDocument/2006/relationships/hyperlink" Target="https://www.amazon.com/Alligator-Leads-ELEGOO-Double-end-Jumper/dp/B0739YWFQ6/ref=sr_1_4?dchild=1&amp;keywords=alligator+clips&amp;qid=1619108834&amp;sr=8-4" TargetMode="External"/><Relationship Id="rId155" Type="http://schemas.openxmlformats.org/officeDocument/2006/relationships/hyperlink" Target="https://www.amazon.com/Hekisn-Large-Eye-Stainless-Stringing-Finishing/dp/B08P2RP2C8/ref=sr_1_1?dchild=1&amp;keywords=large%2Beye%2Bblunt%2Bneedles&amp;qid=1614831800&amp;sr=8-1&amp;th=1" TargetMode="External"/><Relationship Id="rId17" Type="http://schemas.openxmlformats.org/officeDocument/2006/relationships/hyperlink" Target="https://www.amazon.com/Tenn-Well-Industrial-Materials-Decoration/dp/B06XK69MQJ/ref=sr_1_2?dchild=1&amp;keywords=jute+twine&amp;qid=1614820141&amp;sr=8-2" TargetMode="External"/><Relationship Id="rId38" Type="http://schemas.openxmlformats.org/officeDocument/2006/relationships/hyperlink" Target="https://www.amazon.com/gp/product/B08J2M93CZ/ref=ppx_yo_dt_b_asin_title_o00_s00?ie=UTF8&amp;psc=1" TargetMode="External"/><Relationship Id="rId59" Type="http://schemas.openxmlformats.org/officeDocument/2006/relationships/hyperlink" Target="https://www.amazon.com/Sticky-Stickies-Colorful-Sticking-Adhesive/dp/B082YNMK3C/ref=sr_1_2?crid=2QLASUENU9G2B&amp;dchild=1&amp;keywords=2x2+post+it+notes&amp;qid=1614823979&amp;s=office-products&amp;sprefix=2x2+post%2Coffice-products%2C234&amp;sr=1-2" TargetMode="External"/><Relationship Id="rId103" Type="http://schemas.openxmlformats.org/officeDocument/2006/relationships/hyperlink" Target="https://www.amazon.com/AmazonBasics-Performance-Alkaline-Batteries-100-Pack/dp/B01B8R6PF2/ref=sr_1_1?crid=3C79BSY4UUSMK&amp;dchild=1&amp;keywords=aa+battery+bulk&amp;qid=1614824598&amp;sprefix=aa+battery%2Caps%2C261&amp;sr=8-1" TargetMode="External"/><Relationship Id="rId124" Type="http://schemas.openxmlformats.org/officeDocument/2006/relationships/hyperlink" Target="https://www.amazon.com/Pieces-Cutters-Various-Assorted-V-story/dp/B0774QZS1Z/ref=sr_1_9?dchild=1&amp;keywords=dough+party+pack+tool+kit&amp;qid=1614834270&amp;sr=8-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N928"/>
  <sheetViews>
    <sheetView workbookViewId="0">
      <pane ySplit="2" topLeftCell="A134" activePane="bottomLeft" state="frozen"/>
      <selection pane="bottomLeft" activeCell="E150" sqref="E150"/>
    </sheetView>
  </sheetViews>
  <sheetFormatPr baseColWidth="10" defaultColWidth="14.5" defaultRowHeight="15" customHeight="1"/>
  <cols>
    <col min="1" max="1" width="18.33203125" customWidth="1"/>
    <col min="2" max="2" width="29.1640625" customWidth="1"/>
    <col min="3" max="3" width="10.1640625" customWidth="1"/>
    <col min="4" max="4" width="7.5" customWidth="1"/>
    <col min="5" max="5" width="55" customWidth="1"/>
    <col min="6" max="6" width="39.33203125" customWidth="1"/>
    <col min="7" max="7" width="8.6640625" customWidth="1"/>
    <col min="8" max="8" width="11" customWidth="1"/>
    <col min="9" max="9" width="9" customWidth="1"/>
    <col min="10" max="11" width="8.5" customWidth="1"/>
    <col min="12" max="12" width="10.5" customWidth="1"/>
    <col min="13" max="14" width="9.33203125" customWidth="1"/>
    <col min="15" max="15" width="10.5" customWidth="1"/>
    <col min="16" max="16" width="13.6640625" customWidth="1"/>
    <col min="17" max="17" width="13.5" customWidth="1"/>
    <col min="18" max="18" width="4" customWidth="1"/>
    <col min="19" max="19" width="5.6640625" customWidth="1"/>
    <col min="20" max="20" width="30.83203125" customWidth="1"/>
    <col min="21" max="21" width="10.83203125" customWidth="1"/>
    <col min="22" max="22" width="9" customWidth="1"/>
    <col min="23" max="23" width="8.6640625" customWidth="1"/>
    <col min="24" max="24" width="17.5" customWidth="1"/>
    <col min="25" max="25" width="17.33203125" customWidth="1"/>
    <col min="26" max="26" width="11.5" customWidth="1"/>
    <col min="27" max="66" width="8.6640625" customWidth="1"/>
  </cols>
  <sheetData>
    <row r="1" spans="1:66" ht="19">
      <c r="A1" s="1"/>
      <c r="B1" s="2" t="s">
        <v>0</v>
      </c>
      <c r="C1" s="3"/>
      <c r="D1" s="4"/>
      <c r="E1" s="5"/>
      <c r="F1" s="3"/>
      <c r="G1" s="6"/>
      <c r="H1" s="7"/>
      <c r="I1" s="3"/>
      <c r="J1" s="4"/>
      <c r="K1" s="4"/>
      <c r="L1" s="8">
        <f>SUM(L3:L170)</f>
        <v>6589.5199999999995</v>
      </c>
      <c r="M1" s="9" t="s">
        <v>1</v>
      </c>
      <c r="N1" s="3"/>
      <c r="O1" s="3"/>
    </row>
    <row r="2" spans="1:66" ht="48">
      <c r="A2" s="10" t="s">
        <v>2</v>
      </c>
      <c r="B2" s="11" t="s">
        <v>3</v>
      </c>
      <c r="C2" s="12" t="s">
        <v>4</v>
      </c>
      <c r="D2" s="13" t="s">
        <v>5</v>
      </c>
      <c r="E2" s="14" t="s">
        <v>6</v>
      </c>
      <c r="F2" s="15" t="s">
        <v>7</v>
      </c>
      <c r="G2" s="16" t="s">
        <v>8</v>
      </c>
      <c r="H2" s="17" t="s">
        <v>9</v>
      </c>
      <c r="I2" s="18" t="s">
        <v>10</v>
      </c>
      <c r="J2" s="19" t="s">
        <v>11</v>
      </c>
      <c r="K2" s="20" t="s">
        <v>12</v>
      </c>
      <c r="L2" s="21" t="s">
        <v>13</v>
      </c>
      <c r="M2" s="15"/>
      <c r="N2" s="22" t="s">
        <v>14</v>
      </c>
      <c r="O2" s="22" t="s">
        <v>15</v>
      </c>
      <c r="P2" s="23"/>
      <c r="Q2" s="24"/>
      <c r="R2" s="23"/>
      <c r="S2" s="24"/>
      <c r="T2" s="24"/>
      <c r="U2" s="24"/>
      <c r="V2" s="24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</row>
    <row r="3" spans="1:66" ht="20">
      <c r="A3" s="121" t="s">
        <v>16</v>
      </c>
      <c r="B3" s="25" t="s">
        <v>17</v>
      </c>
      <c r="C3" s="3">
        <v>625</v>
      </c>
      <c r="D3" s="113">
        <v>2</v>
      </c>
      <c r="E3" s="5" t="s">
        <v>18</v>
      </c>
      <c r="F3" s="26" t="s">
        <v>19</v>
      </c>
      <c r="G3" s="6">
        <v>16</v>
      </c>
      <c r="H3" s="124">
        <v>2</v>
      </c>
      <c r="I3" s="6">
        <f t="shared" ref="I3:I24" si="0">G3/C3</f>
        <v>2.5600000000000001E-2</v>
      </c>
      <c r="J3" s="113">
        <f t="shared" ref="J3:J15" si="1">C3*H3</f>
        <v>1250</v>
      </c>
      <c r="K3" s="113" t="s">
        <v>20</v>
      </c>
      <c r="L3" s="105">
        <f>H3*G3</f>
        <v>32</v>
      </c>
      <c r="M3" s="3"/>
      <c r="N3" s="3">
        <v>300</v>
      </c>
      <c r="O3" s="6">
        <f>N3*I3</f>
        <v>7.6800000000000006</v>
      </c>
      <c r="S3" s="27"/>
      <c r="T3" s="27"/>
      <c r="U3" s="28"/>
    </row>
    <row r="4" spans="1:66" ht="19">
      <c r="A4" s="121" t="s">
        <v>21</v>
      </c>
      <c r="B4" s="147" t="s">
        <v>22</v>
      </c>
      <c r="C4" s="3">
        <v>432</v>
      </c>
      <c r="D4" s="113">
        <v>1</v>
      </c>
      <c r="E4" s="5" t="s">
        <v>23</v>
      </c>
      <c r="F4" s="29" t="s">
        <v>24</v>
      </c>
      <c r="G4" s="30">
        <v>40</v>
      </c>
      <c r="H4" s="124">
        <v>1</v>
      </c>
      <c r="I4" s="6">
        <f t="shared" si="0"/>
        <v>9.2592592592592587E-2</v>
      </c>
      <c r="J4" s="113">
        <f t="shared" si="1"/>
        <v>432</v>
      </c>
      <c r="K4" s="113" t="s">
        <v>25</v>
      </c>
      <c r="L4" s="105">
        <f>H4*G4</f>
        <v>40</v>
      </c>
      <c r="M4" s="3"/>
      <c r="N4" s="3">
        <v>360</v>
      </c>
      <c r="O4" s="6">
        <f>N4*I4</f>
        <v>33.333333333333329</v>
      </c>
    </row>
    <row r="5" spans="1:66" ht="19">
      <c r="A5" s="121" t="s">
        <v>26</v>
      </c>
      <c r="B5" s="147" t="s">
        <v>17</v>
      </c>
      <c r="C5" s="3">
        <v>500</v>
      </c>
      <c r="D5" s="113">
        <v>2</v>
      </c>
      <c r="E5" s="5" t="s">
        <v>27</v>
      </c>
      <c r="F5" s="29" t="s">
        <v>28</v>
      </c>
      <c r="G5" s="6">
        <v>15</v>
      </c>
      <c r="H5" s="124">
        <v>2</v>
      </c>
      <c r="I5" s="6">
        <f t="shared" si="0"/>
        <v>0.03</v>
      </c>
      <c r="J5" s="113">
        <f t="shared" si="1"/>
        <v>1000</v>
      </c>
      <c r="K5" s="113" t="s">
        <v>20</v>
      </c>
      <c r="L5" s="105">
        <f>H5*G5</f>
        <v>30</v>
      </c>
      <c r="M5" s="3"/>
      <c r="N5" s="3">
        <v>250</v>
      </c>
      <c r="O5" s="6">
        <f>N5*I5</f>
        <v>7.5</v>
      </c>
    </row>
    <row r="6" spans="1:66" ht="19">
      <c r="A6" s="121" t="s">
        <v>29</v>
      </c>
      <c r="B6" s="147" t="s">
        <v>30</v>
      </c>
      <c r="C6" s="3">
        <f>32.8*20</f>
        <v>656</v>
      </c>
      <c r="D6" s="113">
        <v>1</v>
      </c>
      <c r="E6" s="5" t="s">
        <v>31</v>
      </c>
      <c r="F6" s="31" t="s">
        <v>32</v>
      </c>
      <c r="G6" s="6">
        <v>20</v>
      </c>
      <c r="H6" s="124">
        <v>1</v>
      </c>
      <c r="I6" s="6">
        <f t="shared" si="0"/>
        <v>3.048780487804878E-2</v>
      </c>
      <c r="J6" s="113">
        <f t="shared" si="1"/>
        <v>656</v>
      </c>
      <c r="K6" s="113" t="s">
        <v>33</v>
      </c>
      <c r="L6" s="105">
        <f>H6*G6</f>
        <v>20</v>
      </c>
      <c r="M6" s="3"/>
      <c r="N6" s="3"/>
      <c r="O6" s="6"/>
    </row>
    <row r="7" spans="1:66" ht="19">
      <c r="A7" s="121" t="s">
        <v>34</v>
      </c>
      <c r="B7" s="147" t="s">
        <v>22</v>
      </c>
      <c r="C7" s="3">
        <v>800</v>
      </c>
      <c r="D7" s="113">
        <v>1</v>
      </c>
      <c r="E7" s="5" t="s">
        <v>35</v>
      </c>
      <c r="F7" s="29" t="s">
        <v>36</v>
      </c>
      <c r="G7" s="30">
        <v>49</v>
      </c>
      <c r="H7" s="124">
        <v>1</v>
      </c>
      <c r="I7" s="6">
        <f t="shared" si="0"/>
        <v>6.1249999999999999E-2</v>
      </c>
      <c r="J7" s="113">
        <f t="shared" si="1"/>
        <v>800</v>
      </c>
      <c r="K7" s="113" t="s">
        <v>25</v>
      </c>
      <c r="L7" s="105">
        <f>H7*G7</f>
        <v>49</v>
      </c>
      <c r="M7" s="3"/>
      <c r="N7" s="3">
        <v>270</v>
      </c>
      <c r="O7" s="6">
        <f>N7*I7</f>
        <v>16.537500000000001</v>
      </c>
    </row>
    <row r="8" spans="1:66" ht="19">
      <c r="A8" s="121" t="s">
        <v>37</v>
      </c>
      <c r="B8" s="147" t="s">
        <v>1067</v>
      </c>
      <c r="C8" s="3">
        <v>1</v>
      </c>
      <c r="D8" s="113">
        <v>6</v>
      </c>
      <c r="E8" s="5" t="s">
        <v>38</v>
      </c>
      <c r="F8" s="3" t="s">
        <v>39</v>
      </c>
      <c r="G8" s="6">
        <v>12</v>
      </c>
      <c r="H8" s="124">
        <v>6</v>
      </c>
      <c r="I8" s="6">
        <f t="shared" si="0"/>
        <v>12</v>
      </c>
      <c r="J8" s="113">
        <f t="shared" si="1"/>
        <v>6</v>
      </c>
      <c r="K8" s="113" t="s">
        <v>25</v>
      </c>
      <c r="L8" s="105">
        <f>G8*H8</f>
        <v>72</v>
      </c>
      <c r="M8" s="3"/>
      <c r="N8" s="3"/>
      <c r="O8" s="6"/>
      <c r="AA8" s="28"/>
    </row>
    <row r="9" spans="1:66" ht="19">
      <c r="A9" s="121" t="s">
        <v>40</v>
      </c>
      <c r="B9" s="147" t="s">
        <v>41</v>
      </c>
      <c r="C9" s="3">
        <v>21</v>
      </c>
      <c r="D9" s="113">
        <v>2</v>
      </c>
      <c r="E9" s="5" t="s">
        <v>42</v>
      </c>
      <c r="F9" s="3" t="s">
        <v>43</v>
      </c>
      <c r="G9" s="6">
        <v>12</v>
      </c>
      <c r="H9" s="124">
        <v>2</v>
      </c>
      <c r="I9" s="6">
        <f t="shared" si="0"/>
        <v>0.5714285714285714</v>
      </c>
      <c r="J9" s="113">
        <f t="shared" si="1"/>
        <v>42</v>
      </c>
      <c r="K9" s="113" t="s">
        <v>25</v>
      </c>
      <c r="L9" s="105">
        <f t="shared" ref="L9:L24" si="2">H9*G9</f>
        <v>24</v>
      </c>
      <c r="M9" s="3"/>
      <c r="N9" s="3">
        <v>3</v>
      </c>
      <c r="O9" s="6">
        <f>N9*I9</f>
        <v>1.7142857142857142</v>
      </c>
    </row>
    <row r="10" spans="1:66" ht="19">
      <c r="A10" s="121" t="s">
        <v>44</v>
      </c>
      <c r="B10" s="147" t="s">
        <v>45</v>
      </c>
      <c r="C10" s="112">
        <v>10</v>
      </c>
      <c r="D10" s="113">
        <v>5</v>
      </c>
      <c r="E10" s="5" t="s">
        <v>46</v>
      </c>
      <c r="F10" s="3" t="s">
        <v>47</v>
      </c>
      <c r="G10" s="6">
        <v>5</v>
      </c>
      <c r="H10" s="124">
        <v>5</v>
      </c>
      <c r="I10" s="6">
        <f t="shared" si="0"/>
        <v>0.5</v>
      </c>
      <c r="J10" s="113">
        <f t="shared" si="1"/>
        <v>50</v>
      </c>
      <c r="K10" s="113" t="s">
        <v>48</v>
      </c>
      <c r="L10" s="105">
        <f t="shared" si="2"/>
        <v>25</v>
      </c>
      <c r="M10" s="3"/>
      <c r="N10" s="3">
        <v>90</v>
      </c>
      <c r="O10" s="6">
        <f>N10*I10</f>
        <v>45</v>
      </c>
    </row>
    <row r="11" spans="1:66" ht="19">
      <c r="A11" s="121" t="s">
        <v>49</v>
      </c>
      <c r="B11" s="147" t="s">
        <v>50</v>
      </c>
      <c r="C11" s="112">
        <v>10</v>
      </c>
      <c r="D11" s="113">
        <v>10</v>
      </c>
      <c r="E11" s="5" t="s">
        <v>51</v>
      </c>
      <c r="F11" s="3" t="s">
        <v>52</v>
      </c>
      <c r="G11" s="6">
        <v>13</v>
      </c>
      <c r="H11" s="124">
        <v>10</v>
      </c>
      <c r="I11" s="6">
        <f t="shared" si="0"/>
        <v>1.3</v>
      </c>
      <c r="J11" s="113">
        <f t="shared" si="1"/>
        <v>100</v>
      </c>
      <c r="K11" s="113" t="s">
        <v>48</v>
      </c>
      <c r="L11" s="105">
        <f t="shared" si="2"/>
        <v>130</v>
      </c>
      <c r="M11" s="3"/>
      <c r="N11" s="3">
        <v>30</v>
      </c>
      <c r="O11" s="6">
        <f>N11*I11</f>
        <v>39</v>
      </c>
    </row>
    <row r="12" spans="1:66" ht="19">
      <c r="A12" s="121" t="s">
        <v>53</v>
      </c>
      <c r="B12" s="147" t="s">
        <v>41</v>
      </c>
      <c r="C12" s="3">
        <v>900</v>
      </c>
      <c r="D12" s="113">
        <v>2</v>
      </c>
      <c r="E12" s="5" t="s">
        <v>54</v>
      </c>
      <c r="F12" s="3" t="s">
        <v>55</v>
      </c>
      <c r="G12" s="6">
        <v>11</v>
      </c>
      <c r="H12" s="124">
        <v>2</v>
      </c>
      <c r="I12" s="6">
        <f t="shared" si="0"/>
        <v>1.2222222222222223E-2</v>
      </c>
      <c r="J12" s="113">
        <f t="shared" si="1"/>
        <v>1800</v>
      </c>
      <c r="K12" s="113" t="s">
        <v>48</v>
      </c>
      <c r="L12" s="105">
        <f t="shared" si="2"/>
        <v>22</v>
      </c>
      <c r="M12" s="3"/>
      <c r="N12" s="3">
        <v>300</v>
      </c>
      <c r="O12" s="6">
        <f>N12*I12</f>
        <v>3.666666666666667</v>
      </c>
    </row>
    <row r="13" spans="1:66" ht="19">
      <c r="A13" s="121" t="s">
        <v>56</v>
      </c>
      <c r="B13" s="147" t="s">
        <v>57</v>
      </c>
      <c r="C13" s="112">
        <v>6</v>
      </c>
      <c r="D13" s="113">
        <v>11</v>
      </c>
      <c r="E13" s="114" t="s">
        <v>58</v>
      </c>
      <c r="F13" s="3" t="s">
        <v>59</v>
      </c>
      <c r="G13" s="6">
        <v>13</v>
      </c>
      <c r="H13" s="124">
        <v>11</v>
      </c>
      <c r="I13" s="6">
        <f t="shared" si="0"/>
        <v>2.1666666666666665</v>
      </c>
      <c r="J13" s="113">
        <f t="shared" si="1"/>
        <v>66</v>
      </c>
      <c r="K13" s="113" t="s">
        <v>60</v>
      </c>
      <c r="L13" s="105">
        <f t="shared" si="2"/>
        <v>143</v>
      </c>
      <c r="M13" s="3"/>
      <c r="N13" s="3">
        <v>30</v>
      </c>
      <c r="O13" s="6">
        <f>N13*I13</f>
        <v>65</v>
      </c>
    </row>
    <row r="14" spans="1:66" ht="19">
      <c r="A14" s="121" t="s">
        <v>61</v>
      </c>
      <c r="B14" s="147" t="s">
        <v>41</v>
      </c>
      <c r="C14" s="112">
        <v>4600</v>
      </c>
      <c r="D14" s="32">
        <v>2</v>
      </c>
      <c r="E14" s="33" t="s">
        <v>62</v>
      </c>
      <c r="F14" s="34" t="s">
        <v>63</v>
      </c>
      <c r="G14" s="35">
        <v>23</v>
      </c>
      <c r="H14" s="36">
        <v>2</v>
      </c>
      <c r="I14" s="6">
        <f t="shared" si="0"/>
        <v>5.0000000000000001E-3</v>
      </c>
      <c r="J14" s="113">
        <f t="shared" si="1"/>
        <v>9200</v>
      </c>
      <c r="K14" s="113" t="s">
        <v>48</v>
      </c>
      <c r="L14" s="105">
        <f t="shared" si="2"/>
        <v>46</v>
      </c>
      <c r="M14" s="3"/>
      <c r="N14" s="3"/>
      <c r="O14" s="6"/>
      <c r="Q14" s="27"/>
      <c r="R14" s="37"/>
      <c r="X14" s="38"/>
      <c r="Y14" s="38"/>
      <c r="Z14" s="38"/>
    </row>
    <row r="15" spans="1:66" ht="19">
      <c r="A15" s="121" t="s">
        <v>64</v>
      </c>
      <c r="B15" s="147" t="s">
        <v>41</v>
      </c>
      <c r="C15" s="3">
        <v>1680</v>
      </c>
      <c r="D15" s="113">
        <v>1</v>
      </c>
      <c r="E15" s="5" t="s">
        <v>65</v>
      </c>
      <c r="F15" s="3" t="s">
        <v>66</v>
      </c>
      <c r="G15" s="6">
        <v>11</v>
      </c>
      <c r="H15" s="124">
        <v>1</v>
      </c>
      <c r="I15" s="6">
        <f t="shared" si="0"/>
        <v>6.5476190476190478E-3</v>
      </c>
      <c r="J15" s="113">
        <f t="shared" si="1"/>
        <v>1680</v>
      </c>
      <c r="K15" s="113" t="s">
        <v>48</v>
      </c>
      <c r="L15" s="105">
        <f t="shared" si="2"/>
        <v>11</v>
      </c>
      <c r="M15" s="3"/>
      <c r="N15" s="3">
        <v>330</v>
      </c>
      <c r="O15" s="6">
        <f>N15*I15</f>
        <v>2.1607142857142856</v>
      </c>
    </row>
    <row r="16" spans="1:66" ht="19">
      <c r="A16" s="121" t="s">
        <v>67</v>
      </c>
      <c r="B16" s="147" t="s">
        <v>41</v>
      </c>
      <c r="C16" s="39">
        <v>1000</v>
      </c>
      <c r="D16" s="150">
        <v>1</v>
      </c>
      <c r="E16" s="41" t="s">
        <v>68</v>
      </c>
      <c r="F16" s="42" t="s">
        <v>69</v>
      </c>
      <c r="G16" s="108">
        <v>6.59</v>
      </c>
      <c r="H16" s="45">
        <v>1</v>
      </c>
      <c r="I16" s="6">
        <f t="shared" si="0"/>
        <v>6.5899999999999995E-3</v>
      </c>
      <c r="J16" s="45">
        <v>1000</v>
      </c>
      <c r="K16" s="46" t="s">
        <v>70</v>
      </c>
      <c r="L16" s="105">
        <f t="shared" si="2"/>
        <v>6.59</v>
      </c>
      <c r="N16" s="112">
        <v>100</v>
      </c>
      <c r="O16" s="6">
        <f>N16*I16</f>
        <v>0.65899999999999992</v>
      </c>
    </row>
    <row r="17" spans="1:66" ht="19">
      <c r="A17" s="121" t="s">
        <v>71</v>
      </c>
      <c r="B17" s="147" t="s">
        <v>41</v>
      </c>
      <c r="C17" s="3">
        <v>180</v>
      </c>
      <c r="D17" s="113">
        <v>2</v>
      </c>
      <c r="E17" s="5" t="s">
        <v>72</v>
      </c>
      <c r="F17" s="3" t="s">
        <v>73</v>
      </c>
      <c r="G17" s="6">
        <v>9</v>
      </c>
      <c r="H17" s="124">
        <v>2</v>
      </c>
      <c r="I17" s="6">
        <f t="shared" si="0"/>
        <v>0.05</v>
      </c>
      <c r="J17" s="113">
        <f>C17*H17</f>
        <v>360</v>
      </c>
      <c r="K17" s="113" t="s">
        <v>48</v>
      </c>
      <c r="L17" s="105">
        <f t="shared" si="2"/>
        <v>18</v>
      </c>
      <c r="M17" s="3"/>
      <c r="N17" s="3">
        <v>3</v>
      </c>
      <c r="O17" s="6">
        <f>N17*I17</f>
        <v>0.15000000000000002</v>
      </c>
    </row>
    <row r="18" spans="1:66" ht="19">
      <c r="A18" s="121" t="s">
        <v>74</v>
      </c>
      <c r="B18" s="147" t="s">
        <v>30</v>
      </c>
      <c r="C18" s="3">
        <v>984</v>
      </c>
      <c r="D18" s="113">
        <v>3</v>
      </c>
      <c r="E18" s="5" t="s">
        <v>75</v>
      </c>
      <c r="F18" s="3" t="s">
        <v>76</v>
      </c>
      <c r="G18" s="6">
        <v>10</v>
      </c>
      <c r="H18" s="124">
        <v>3</v>
      </c>
      <c r="I18" s="6">
        <f t="shared" si="0"/>
        <v>1.016260162601626E-2</v>
      </c>
      <c r="J18" s="113">
        <f>C18*H18</f>
        <v>2952</v>
      </c>
      <c r="K18" s="113" t="s">
        <v>33</v>
      </c>
      <c r="L18" s="105">
        <f t="shared" si="2"/>
        <v>30</v>
      </c>
      <c r="M18" s="3"/>
      <c r="N18" s="3"/>
      <c r="O18" s="6"/>
    </row>
    <row r="19" spans="1:66" ht="19">
      <c r="A19" s="121" t="s">
        <v>77</v>
      </c>
      <c r="B19" s="147" t="s">
        <v>17</v>
      </c>
      <c r="C19" s="3">
        <v>350</v>
      </c>
      <c r="D19" s="113">
        <v>1</v>
      </c>
      <c r="E19" s="5" t="s">
        <v>78</v>
      </c>
      <c r="F19" s="3" t="s">
        <v>79</v>
      </c>
      <c r="G19" s="6">
        <v>9.65</v>
      </c>
      <c r="H19" s="124">
        <v>1</v>
      </c>
      <c r="I19" s="6">
        <f t="shared" si="0"/>
        <v>2.7571428571428573E-2</v>
      </c>
      <c r="J19" s="113">
        <f>C19*H19</f>
        <v>350</v>
      </c>
      <c r="K19" s="113" t="s">
        <v>20</v>
      </c>
      <c r="L19" s="105">
        <f t="shared" si="2"/>
        <v>9.65</v>
      </c>
      <c r="M19" s="3"/>
      <c r="N19" s="3">
        <v>90</v>
      </c>
      <c r="O19" s="6">
        <f>N19*I19</f>
        <v>2.4814285714285718</v>
      </c>
    </row>
    <row r="20" spans="1:66" ht="15.75" customHeight="1">
      <c r="A20" s="121" t="s">
        <v>80</v>
      </c>
      <c r="B20" s="147" t="s">
        <v>81</v>
      </c>
      <c r="C20" s="3">
        <v>15</v>
      </c>
      <c r="D20" s="113">
        <v>2</v>
      </c>
      <c r="E20" s="5" t="s">
        <v>82</v>
      </c>
      <c r="F20" s="3" t="s">
        <v>83</v>
      </c>
      <c r="G20" s="6">
        <v>8</v>
      </c>
      <c r="H20" s="124">
        <v>2</v>
      </c>
      <c r="I20" s="6">
        <f t="shared" si="0"/>
        <v>0.53333333333333333</v>
      </c>
      <c r="J20" s="113">
        <f>C20*H20</f>
        <v>30</v>
      </c>
      <c r="K20" s="113" t="s">
        <v>25</v>
      </c>
      <c r="L20" s="105">
        <f t="shared" si="2"/>
        <v>16</v>
      </c>
      <c r="M20" s="3"/>
      <c r="N20" s="3"/>
      <c r="O20" s="6"/>
    </row>
    <row r="21" spans="1:66" ht="15.75" customHeight="1">
      <c r="A21" s="121" t="s">
        <v>84</v>
      </c>
      <c r="B21" s="147" t="s">
        <v>81</v>
      </c>
      <c r="C21" s="3">
        <v>10</v>
      </c>
      <c r="D21" s="113">
        <v>3</v>
      </c>
      <c r="E21" s="5" t="s">
        <v>85</v>
      </c>
      <c r="F21" s="3" t="s">
        <v>86</v>
      </c>
      <c r="G21" s="6">
        <v>22</v>
      </c>
      <c r="H21" s="124">
        <v>3</v>
      </c>
      <c r="I21" s="6">
        <f t="shared" si="0"/>
        <v>2.2000000000000002</v>
      </c>
      <c r="J21" s="113">
        <f>H21*C21</f>
        <v>30</v>
      </c>
      <c r="K21" s="113" t="s">
        <v>25</v>
      </c>
      <c r="L21" s="105">
        <f t="shared" si="2"/>
        <v>66</v>
      </c>
      <c r="M21" s="3"/>
      <c r="N21" s="3">
        <v>30</v>
      </c>
      <c r="O21" s="6">
        <f>N21*I21</f>
        <v>66</v>
      </c>
    </row>
    <row r="22" spans="1:66" ht="15.75" customHeight="1">
      <c r="A22" s="121" t="s">
        <v>87</v>
      </c>
      <c r="B22" s="147" t="s">
        <v>50</v>
      </c>
      <c r="C22" s="3">
        <v>300</v>
      </c>
      <c r="D22" s="113">
        <v>1</v>
      </c>
      <c r="E22" s="5" t="s">
        <v>88</v>
      </c>
      <c r="F22" s="3" t="s">
        <v>89</v>
      </c>
      <c r="G22" s="6">
        <v>12</v>
      </c>
      <c r="H22" s="124">
        <v>1</v>
      </c>
      <c r="I22" s="6">
        <f t="shared" si="0"/>
        <v>0.04</v>
      </c>
      <c r="J22" s="113">
        <f>C22*H22</f>
        <v>300</v>
      </c>
      <c r="K22" s="113" t="s">
        <v>25</v>
      </c>
      <c r="L22" s="105">
        <f t="shared" si="2"/>
        <v>12</v>
      </c>
      <c r="M22" s="3"/>
      <c r="N22" s="3">
        <v>1</v>
      </c>
      <c r="O22" s="6">
        <f>N22*I22</f>
        <v>0.04</v>
      </c>
    </row>
    <row r="23" spans="1:66" ht="15.75" customHeight="1">
      <c r="A23" s="121" t="s">
        <v>90</v>
      </c>
      <c r="B23" s="147" t="s">
        <v>57</v>
      </c>
      <c r="C23" s="3">
        <v>100</v>
      </c>
      <c r="D23" s="32">
        <v>1</v>
      </c>
      <c r="E23" s="5" t="s">
        <v>91</v>
      </c>
      <c r="F23" s="47" t="s">
        <v>92</v>
      </c>
      <c r="G23" s="48">
        <v>21</v>
      </c>
      <c r="H23" s="36">
        <v>1</v>
      </c>
      <c r="I23" s="6">
        <f t="shared" si="0"/>
        <v>0.21</v>
      </c>
      <c r="J23" s="113">
        <f>C23*H23</f>
        <v>100</v>
      </c>
      <c r="K23" s="113" t="s">
        <v>93</v>
      </c>
      <c r="L23" s="105">
        <f t="shared" si="2"/>
        <v>21</v>
      </c>
      <c r="M23" s="3"/>
      <c r="N23" s="3"/>
      <c r="O23" s="6"/>
    </row>
    <row r="24" spans="1:66" ht="15.75" customHeight="1">
      <c r="A24" s="121" t="s">
        <v>94</v>
      </c>
      <c r="B24" s="147" t="s">
        <v>95</v>
      </c>
      <c r="C24" s="3">
        <v>150</v>
      </c>
      <c r="D24" s="113">
        <v>2</v>
      </c>
      <c r="E24" s="5" t="s">
        <v>96</v>
      </c>
      <c r="F24" s="3" t="s">
        <v>97</v>
      </c>
      <c r="G24" s="6">
        <v>10</v>
      </c>
      <c r="H24" s="124">
        <v>2</v>
      </c>
      <c r="I24" s="6">
        <f t="shared" si="0"/>
        <v>6.6666666666666666E-2</v>
      </c>
      <c r="J24" s="113">
        <f>C24*H24</f>
        <v>300</v>
      </c>
      <c r="K24" s="113" t="s">
        <v>48</v>
      </c>
      <c r="L24" s="105">
        <f t="shared" si="2"/>
        <v>20</v>
      </c>
      <c r="M24" s="3"/>
      <c r="N24" s="3"/>
      <c r="O24" s="6"/>
      <c r="Q24" s="27"/>
      <c r="R24" s="37"/>
      <c r="AA24" s="28"/>
    </row>
    <row r="25" spans="1:66" ht="15.75" customHeight="1">
      <c r="A25" s="121" t="s">
        <v>98</v>
      </c>
      <c r="B25" s="147" t="s">
        <v>99</v>
      </c>
      <c r="C25" s="56">
        <v>6</v>
      </c>
      <c r="D25" s="49"/>
      <c r="E25" s="5" t="s">
        <v>100</v>
      </c>
      <c r="F25" s="5" t="s">
        <v>101</v>
      </c>
      <c r="G25" s="50"/>
      <c r="H25" s="69"/>
      <c r="I25" s="5"/>
      <c r="J25" s="51"/>
      <c r="K25" s="52"/>
      <c r="L25" s="53">
        <f>9.41*4</f>
        <v>37.64</v>
      </c>
      <c r="M25" s="51"/>
      <c r="N25" s="51"/>
      <c r="O25" s="3"/>
      <c r="P25" s="54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</row>
    <row r="26" spans="1:66" ht="15.75" customHeight="1">
      <c r="A26" s="121" t="s">
        <v>106</v>
      </c>
      <c r="B26" s="147" t="s">
        <v>107</v>
      </c>
      <c r="C26" s="3">
        <v>5</v>
      </c>
      <c r="D26" s="113">
        <v>1</v>
      </c>
      <c r="E26" s="5" t="s">
        <v>108</v>
      </c>
      <c r="F26" s="3" t="s">
        <v>109</v>
      </c>
      <c r="G26" s="6">
        <v>6</v>
      </c>
      <c r="H26" s="124">
        <v>1</v>
      </c>
      <c r="I26" s="6">
        <f t="shared" ref="I26:I37" si="3">G26/C26</f>
        <v>1.2</v>
      </c>
      <c r="J26" s="113">
        <f t="shared" ref="J26:J37" si="4">C26*H26</f>
        <v>5</v>
      </c>
      <c r="K26" s="113" t="s">
        <v>110</v>
      </c>
      <c r="L26" s="105">
        <f t="shared" ref="L26:L37" si="5">H26*G26</f>
        <v>6</v>
      </c>
      <c r="M26" s="3"/>
      <c r="N26" s="3">
        <v>2</v>
      </c>
      <c r="O26" s="6">
        <f>N26*I26</f>
        <v>2.4</v>
      </c>
    </row>
    <row r="27" spans="1:66" ht="15.75" customHeight="1">
      <c r="A27" s="121" t="s">
        <v>111</v>
      </c>
      <c r="B27" s="147" t="s">
        <v>107</v>
      </c>
      <c r="C27" s="3">
        <v>4</v>
      </c>
      <c r="D27" s="113">
        <v>1</v>
      </c>
      <c r="E27" s="5" t="s">
        <v>112</v>
      </c>
      <c r="F27" s="3" t="s">
        <v>113</v>
      </c>
      <c r="G27" s="6">
        <v>10</v>
      </c>
      <c r="H27" s="124">
        <v>1</v>
      </c>
      <c r="I27" s="6">
        <f t="shared" si="3"/>
        <v>2.5</v>
      </c>
      <c r="J27" s="113">
        <f t="shared" si="4"/>
        <v>4</v>
      </c>
      <c r="K27" s="113" t="s">
        <v>110</v>
      </c>
      <c r="L27" s="105">
        <f t="shared" si="5"/>
        <v>10</v>
      </c>
      <c r="M27" s="3"/>
      <c r="N27" s="3">
        <v>2</v>
      </c>
      <c r="O27" s="6">
        <f>N27*I27</f>
        <v>5</v>
      </c>
    </row>
    <row r="28" spans="1:66" ht="15.75" customHeight="1">
      <c r="A28" s="121" t="s">
        <v>114</v>
      </c>
      <c r="B28" s="147" t="s">
        <v>41</v>
      </c>
      <c r="C28" s="3">
        <v>230</v>
      </c>
      <c r="D28" s="113">
        <v>2</v>
      </c>
      <c r="E28" s="5" t="s">
        <v>115</v>
      </c>
      <c r="F28" s="3" t="s">
        <v>116</v>
      </c>
      <c r="G28" s="6">
        <v>16.66</v>
      </c>
      <c r="H28" s="124">
        <v>2</v>
      </c>
      <c r="I28" s="6">
        <f t="shared" si="3"/>
        <v>7.2434782608695653E-2</v>
      </c>
      <c r="J28" s="113">
        <f t="shared" si="4"/>
        <v>460</v>
      </c>
      <c r="K28" s="113" t="s">
        <v>117</v>
      </c>
      <c r="L28" s="105">
        <f t="shared" si="5"/>
        <v>33.32</v>
      </c>
      <c r="M28" s="3"/>
      <c r="N28" s="3">
        <v>450</v>
      </c>
      <c r="O28" s="6">
        <f>N28*I28</f>
        <v>32.595652173913045</v>
      </c>
    </row>
    <row r="29" spans="1:66" ht="15.75" customHeight="1">
      <c r="A29" s="121" t="s">
        <v>118</v>
      </c>
      <c r="B29" s="147" t="s">
        <v>41</v>
      </c>
      <c r="C29" s="3">
        <v>1650</v>
      </c>
      <c r="D29" s="113">
        <v>2</v>
      </c>
      <c r="E29" s="5" t="s">
        <v>119</v>
      </c>
      <c r="F29" s="3" t="s">
        <v>120</v>
      </c>
      <c r="G29" s="6">
        <v>5</v>
      </c>
      <c r="H29" s="124">
        <v>1</v>
      </c>
      <c r="I29" s="6">
        <f t="shared" si="3"/>
        <v>3.0303030303030303E-3</v>
      </c>
      <c r="J29" s="113">
        <f t="shared" si="4"/>
        <v>1650</v>
      </c>
      <c r="K29" s="113" t="s">
        <v>48</v>
      </c>
      <c r="L29" s="105">
        <f t="shared" si="5"/>
        <v>5</v>
      </c>
      <c r="M29" s="3"/>
      <c r="N29" s="3">
        <v>2</v>
      </c>
      <c r="O29" s="6">
        <f>N29*I29</f>
        <v>6.0606060606060606E-3</v>
      </c>
    </row>
    <row r="30" spans="1:66" ht="15.75" customHeight="1">
      <c r="A30" s="121" t="s">
        <v>121</v>
      </c>
      <c r="B30" s="147" t="s">
        <v>30</v>
      </c>
      <c r="C30" s="3">
        <v>475</v>
      </c>
      <c r="D30" s="113">
        <v>1</v>
      </c>
      <c r="E30" s="5" t="s">
        <v>122</v>
      </c>
      <c r="F30" s="3" t="s">
        <v>123</v>
      </c>
      <c r="G30" s="6">
        <v>5</v>
      </c>
      <c r="H30" s="124">
        <v>2</v>
      </c>
      <c r="I30" s="6">
        <f t="shared" si="3"/>
        <v>1.0526315789473684E-2</v>
      </c>
      <c r="J30" s="113">
        <f t="shared" si="4"/>
        <v>950</v>
      </c>
      <c r="K30" s="113" t="s">
        <v>33</v>
      </c>
      <c r="L30" s="105">
        <f t="shared" si="5"/>
        <v>10</v>
      </c>
      <c r="M30" s="3"/>
      <c r="N30" s="3"/>
      <c r="O30" s="6"/>
    </row>
    <row r="31" spans="1:66" ht="15.75" customHeight="1">
      <c r="A31" s="121" t="s">
        <v>124</v>
      </c>
      <c r="B31" s="147" t="s">
        <v>125</v>
      </c>
      <c r="C31" s="3">
        <f>32*12</f>
        <v>384</v>
      </c>
      <c r="D31" s="113">
        <v>1</v>
      </c>
      <c r="E31" s="5" t="s">
        <v>126</v>
      </c>
      <c r="F31" s="3" t="s">
        <v>127</v>
      </c>
      <c r="G31" s="6">
        <v>42</v>
      </c>
      <c r="H31" s="124">
        <v>1</v>
      </c>
      <c r="I31" s="6">
        <f t="shared" si="3"/>
        <v>0.109375</v>
      </c>
      <c r="J31" s="113">
        <f t="shared" si="4"/>
        <v>384</v>
      </c>
      <c r="K31" s="113" t="s">
        <v>128</v>
      </c>
      <c r="L31" s="105">
        <f t="shared" si="5"/>
        <v>42</v>
      </c>
      <c r="M31" s="3"/>
      <c r="N31" s="3"/>
      <c r="O31" s="6"/>
    </row>
    <row r="32" spans="1:66" ht="15.75" customHeight="1">
      <c r="A32" s="121" t="s">
        <v>928</v>
      </c>
      <c r="B32" s="147" t="s">
        <v>30</v>
      </c>
      <c r="C32" s="3">
        <v>2200</v>
      </c>
      <c r="D32" s="113">
        <v>1</v>
      </c>
      <c r="E32" s="5" t="s">
        <v>102</v>
      </c>
      <c r="F32" s="3" t="s">
        <v>103</v>
      </c>
      <c r="G32" s="6">
        <v>13</v>
      </c>
      <c r="H32" s="124">
        <v>1</v>
      </c>
      <c r="I32" s="6">
        <f t="shared" si="3"/>
        <v>5.909090909090909E-3</v>
      </c>
      <c r="J32" s="113">
        <f t="shared" si="4"/>
        <v>2200</v>
      </c>
      <c r="K32" s="113" t="s">
        <v>48</v>
      </c>
      <c r="L32" s="105">
        <f t="shared" si="5"/>
        <v>13</v>
      </c>
      <c r="M32" s="3"/>
      <c r="N32" s="3">
        <v>190</v>
      </c>
      <c r="O32" s="6">
        <f>N32*I32</f>
        <v>1.1227272727272728</v>
      </c>
    </row>
    <row r="33" spans="1:66" ht="15.75" customHeight="1">
      <c r="A33" s="121" t="s">
        <v>129</v>
      </c>
      <c r="B33" s="147" t="s">
        <v>81</v>
      </c>
      <c r="C33" s="3">
        <v>36</v>
      </c>
      <c r="D33" s="113">
        <v>1</v>
      </c>
      <c r="E33" s="5" t="s">
        <v>130</v>
      </c>
      <c r="F33" s="3" t="s">
        <v>131</v>
      </c>
      <c r="G33" s="6">
        <v>39</v>
      </c>
      <c r="H33" s="124">
        <v>1</v>
      </c>
      <c r="I33" s="6">
        <f t="shared" si="3"/>
        <v>1.0833333333333333</v>
      </c>
      <c r="J33" s="113">
        <f t="shared" si="4"/>
        <v>36</v>
      </c>
      <c r="K33" s="113" t="s">
        <v>25</v>
      </c>
      <c r="L33" s="105">
        <f t="shared" si="5"/>
        <v>39</v>
      </c>
      <c r="M33" s="3"/>
      <c r="N33" s="3"/>
      <c r="O33" s="6"/>
    </row>
    <row r="34" spans="1:66" ht="15.75" customHeight="1">
      <c r="A34" s="121" t="s">
        <v>132</v>
      </c>
      <c r="B34" s="147" t="s">
        <v>133</v>
      </c>
      <c r="C34" s="3">
        <v>200</v>
      </c>
      <c r="D34" s="113">
        <v>2</v>
      </c>
      <c r="E34" s="5" t="s">
        <v>134</v>
      </c>
      <c r="F34" s="3" t="s">
        <v>135</v>
      </c>
      <c r="G34" s="6">
        <v>16</v>
      </c>
      <c r="H34" s="124">
        <v>2</v>
      </c>
      <c r="I34" s="6">
        <f t="shared" si="3"/>
        <v>0.08</v>
      </c>
      <c r="J34" s="113">
        <f t="shared" si="4"/>
        <v>400</v>
      </c>
      <c r="K34" s="113" t="s">
        <v>33</v>
      </c>
      <c r="L34" s="105">
        <f t="shared" si="5"/>
        <v>32</v>
      </c>
      <c r="M34" s="3"/>
      <c r="N34" s="3">
        <v>5</v>
      </c>
      <c r="O34" s="6">
        <f>N34*I34</f>
        <v>0.4</v>
      </c>
      <c r="Q34" s="27"/>
      <c r="R34" s="37"/>
    </row>
    <row r="35" spans="1:66" ht="15.75" customHeight="1">
      <c r="A35" s="121" t="s">
        <v>136</v>
      </c>
      <c r="B35" s="147" t="s">
        <v>99</v>
      </c>
      <c r="C35" s="3">
        <v>400</v>
      </c>
      <c r="D35" s="113">
        <v>1</v>
      </c>
      <c r="E35" s="5" t="s">
        <v>137</v>
      </c>
      <c r="F35" s="3" t="s">
        <v>138</v>
      </c>
      <c r="G35" s="6">
        <v>11</v>
      </c>
      <c r="H35" s="124">
        <v>1</v>
      </c>
      <c r="I35" s="6">
        <f t="shared" si="3"/>
        <v>2.75E-2</v>
      </c>
      <c r="J35" s="113">
        <f t="shared" si="4"/>
        <v>400</v>
      </c>
      <c r="K35" s="113" t="s">
        <v>25</v>
      </c>
      <c r="L35" s="105">
        <f t="shared" si="5"/>
        <v>11</v>
      </c>
      <c r="M35" s="3"/>
      <c r="N35" s="3"/>
      <c r="O35" s="6"/>
    </row>
    <row r="36" spans="1:66" ht="15.75" customHeight="1">
      <c r="A36" s="121" t="s">
        <v>139</v>
      </c>
      <c r="B36" s="147" t="s">
        <v>99</v>
      </c>
      <c r="C36" s="3">
        <v>400</v>
      </c>
      <c r="D36" s="113">
        <v>2</v>
      </c>
      <c r="E36" s="5" t="s">
        <v>140</v>
      </c>
      <c r="F36" s="3" t="s">
        <v>141</v>
      </c>
      <c r="G36" s="6">
        <v>7</v>
      </c>
      <c r="H36" s="124">
        <v>2</v>
      </c>
      <c r="I36" s="6">
        <f t="shared" si="3"/>
        <v>1.7500000000000002E-2</v>
      </c>
      <c r="J36" s="113">
        <f t="shared" si="4"/>
        <v>800</v>
      </c>
      <c r="K36" s="113" t="s">
        <v>25</v>
      </c>
      <c r="L36" s="105">
        <f t="shared" si="5"/>
        <v>14</v>
      </c>
      <c r="M36" s="3"/>
      <c r="N36" s="3">
        <v>450</v>
      </c>
      <c r="O36" s="6">
        <f>N36*I36</f>
        <v>7.8750000000000009</v>
      </c>
    </row>
    <row r="37" spans="1:66" ht="15.75" customHeight="1">
      <c r="A37" s="121" t="s">
        <v>142</v>
      </c>
      <c r="B37" s="147" t="s">
        <v>30</v>
      </c>
      <c r="C37" s="3">
        <v>1300</v>
      </c>
      <c r="D37" s="113">
        <v>1</v>
      </c>
      <c r="E37" s="5" t="s">
        <v>143</v>
      </c>
      <c r="F37" s="3" t="s">
        <v>144</v>
      </c>
      <c r="G37" s="6">
        <v>22</v>
      </c>
      <c r="H37" s="124">
        <v>1</v>
      </c>
      <c r="I37" s="6">
        <f t="shared" si="3"/>
        <v>1.6923076923076923E-2</v>
      </c>
      <c r="J37" s="113">
        <f t="shared" si="4"/>
        <v>1300</v>
      </c>
      <c r="K37" s="113" t="s">
        <v>93</v>
      </c>
      <c r="L37" s="105">
        <f t="shared" si="5"/>
        <v>22</v>
      </c>
      <c r="M37" s="3"/>
      <c r="N37" s="3">
        <v>60</v>
      </c>
      <c r="O37" s="6">
        <f>N37*I37</f>
        <v>1.0153846153846153</v>
      </c>
    </row>
    <row r="38" spans="1:66" ht="15.75" customHeight="1">
      <c r="A38" s="121" t="s">
        <v>145</v>
      </c>
      <c r="B38" s="147" t="s">
        <v>57</v>
      </c>
      <c r="C38" s="56">
        <v>3</v>
      </c>
      <c r="D38" s="69">
        <v>240</v>
      </c>
      <c r="E38" s="5" t="s">
        <v>146</v>
      </c>
      <c r="F38" s="5" t="s">
        <v>101</v>
      </c>
      <c r="G38" s="50"/>
      <c r="H38" s="69"/>
      <c r="I38" s="5"/>
      <c r="J38" s="51"/>
      <c r="K38" s="52"/>
      <c r="L38" s="53">
        <f>14.24*3</f>
        <v>42.72</v>
      </c>
      <c r="M38" s="51"/>
      <c r="N38" s="51"/>
      <c r="O38" s="3"/>
      <c r="P38" s="54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</row>
    <row r="39" spans="1:66" ht="15.75" customHeight="1">
      <c r="A39" s="121" t="s">
        <v>147</v>
      </c>
      <c r="B39" s="147" t="s">
        <v>148</v>
      </c>
      <c r="C39" s="57">
        <v>6</v>
      </c>
      <c r="D39" s="49"/>
      <c r="E39" s="5" t="s">
        <v>149</v>
      </c>
      <c r="F39" s="5" t="s">
        <v>101</v>
      </c>
      <c r="G39" s="50"/>
      <c r="H39" s="69"/>
      <c r="I39" s="5"/>
      <c r="J39" s="51"/>
      <c r="K39" s="52"/>
      <c r="L39" s="53">
        <f>3.12*6</f>
        <v>18.72</v>
      </c>
      <c r="M39" s="51"/>
      <c r="N39" s="51"/>
      <c r="O39" s="3"/>
      <c r="P39" s="54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</row>
    <row r="40" spans="1:66" ht="15.75" customHeight="1">
      <c r="A40" s="121" t="s">
        <v>150</v>
      </c>
      <c r="B40" s="147" t="s">
        <v>151</v>
      </c>
      <c r="C40" s="56">
        <v>1</v>
      </c>
      <c r="D40" s="49"/>
      <c r="E40" s="5" t="s">
        <v>152</v>
      </c>
      <c r="F40" s="5" t="s">
        <v>101</v>
      </c>
      <c r="G40" s="50"/>
      <c r="H40" s="69"/>
      <c r="I40" s="5"/>
      <c r="J40" s="51"/>
      <c r="K40" s="52"/>
      <c r="L40" s="53">
        <v>1.34</v>
      </c>
      <c r="M40" s="51"/>
      <c r="N40" s="51"/>
      <c r="O40" s="3"/>
      <c r="P40" s="54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</row>
    <row r="41" spans="1:66" ht="19">
      <c r="A41" s="121" t="s">
        <v>153</v>
      </c>
      <c r="B41" s="147" t="s">
        <v>95</v>
      </c>
      <c r="C41" s="3">
        <v>600</v>
      </c>
      <c r="D41" s="113">
        <v>4</v>
      </c>
      <c r="E41" s="5" t="s">
        <v>154</v>
      </c>
      <c r="F41" s="3" t="s">
        <v>155</v>
      </c>
      <c r="G41" s="6">
        <v>9</v>
      </c>
      <c r="H41" s="124">
        <v>4</v>
      </c>
      <c r="I41" s="6">
        <f>G41/C41</f>
        <v>1.4999999999999999E-2</v>
      </c>
      <c r="J41" s="113">
        <f>C41*H41</f>
        <v>2400</v>
      </c>
      <c r="K41" s="113" t="s">
        <v>48</v>
      </c>
      <c r="L41" s="105">
        <f t="shared" ref="L41:L49" si="6">H41*G41</f>
        <v>36</v>
      </c>
      <c r="M41" s="3"/>
      <c r="N41" s="3">
        <v>900</v>
      </c>
      <c r="O41" s="6">
        <f>N41*I41</f>
        <v>13.5</v>
      </c>
    </row>
    <row r="42" spans="1:66" ht="15.75" customHeight="1">
      <c r="A42" s="63" t="s">
        <v>156</v>
      </c>
      <c r="B42" s="147" t="s">
        <v>99</v>
      </c>
      <c r="C42" s="58">
        <v>100</v>
      </c>
      <c r="D42" s="113">
        <v>1</v>
      </c>
      <c r="E42" s="59" t="s">
        <v>157</v>
      </c>
      <c r="F42" s="60" t="s">
        <v>158</v>
      </c>
      <c r="G42" s="6">
        <v>9.9499999999999993</v>
      </c>
      <c r="H42" s="124">
        <v>1</v>
      </c>
      <c r="I42" s="3"/>
      <c r="J42" s="113"/>
      <c r="K42" s="113" t="s">
        <v>70</v>
      </c>
      <c r="L42" s="105">
        <f t="shared" si="6"/>
        <v>9.9499999999999993</v>
      </c>
      <c r="M42" s="3"/>
      <c r="N42" s="3"/>
      <c r="O42" s="3"/>
    </row>
    <row r="43" spans="1:66" ht="15.75" customHeight="1">
      <c r="A43" s="121" t="s">
        <v>159</v>
      </c>
      <c r="B43" s="147" t="s">
        <v>1067</v>
      </c>
      <c r="C43" s="3">
        <v>250</v>
      </c>
      <c r="D43" s="113">
        <v>2</v>
      </c>
      <c r="E43" s="5" t="s">
        <v>160</v>
      </c>
      <c r="F43" s="3" t="s">
        <v>161</v>
      </c>
      <c r="G43" s="6">
        <v>16</v>
      </c>
      <c r="H43" s="124">
        <v>2</v>
      </c>
      <c r="I43" s="6">
        <f>G43/C43</f>
        <v>6.4000000000000001E-2</v>
      </c>
      <c r="J43" s="113">
        <f>C43*H43</f>
        <v>500</v>
      </c>
      <c r="K43" s="113" t="s">
        <v>25</v>
      </c>
      <c r="L43" s="105">
        <f t="shared" si="6"/>
        <v>32</v>
      </c>
      <c r="M43" s="3"/>
      <c r="N43" s="3">
        <v>60</v>
      </c>
      <c r="O43" s="6">
        <f>N43*I43</f>
        <v>3.84</v>
      </c>
      <c r="Q43" s="27"/>
      <c r="S43" s="27"/>
      <c r="T43" s="27"/>
    </row>
    <row r="44" spans="1:66" ht="15.75" customHeight="1">
      <c r="A44" s="63" t="s">
        <v>162</v>
      </c>
      <c r="B44" s="147" t="s">
        <v>99</v>
      </c>
      <c r="C44" s="58">
        <v>500</v>
      </c>
      <c r="D44" s="113">
        <v>1</v>
      </c>
      <c r="E44" s="59" t="s">
        <v>163</v>
      </c>
      <c r="F44" s="61" t="s">
        <v>164</v>
      </c>
      <c r="G44" s="6">
        <v>4.25</v>
      </c>
      <c r="H44" s="124">
        <v>1</v>
      </c>
      <c r="I44" s="3"/>
      <c r="J44" s="113"/>
      <c r="K44" s="113"/>
      <c r="L44" s="105">
        <f t="shared" si="6"/>
        <v>4.25</v>
      </c>
      <c r="M44" s="3"/>
      <c r="N44" s="3"/>
      <c r="O44" s="3"/>
    </row>
    <row r="45" spans="1:66" ht="15.75" customHeight="1">
      <c r="A45" s="121" t="s">
        <v>165</v>
      </c>
      <c r="B45" s="147" t="s">
        <v>81</v>
      </c>
      <c r="C45" s="3">
        <v>20</v>
      </c>
      <c r="D45" s="113">
        <v>5</v>
      </c>
      <c r="E45" s="5" t="s">
        <v>166</v>
      </c>
      <c r="F45" s="3" t="s">
        <v>167</v>
      </c>
      <c r="G45" s="6">
        <v>6</v>
      </c>
      <c r="H45" s="124">
        <v>5</v>
      </c>
      <c r="I45" s="6">
        <f>G45/C45</f>
        <v>0.3</v>
      </c>
      <c r="J45" s="113">
        <f>C45*H45</f>
        <v>100</v>
      </c>
      <c r="K45" s="113" t="s">
        <v>25</v>
      </c>
      <c r="L45" s="105">
        <f t="shared" si="6"/>
        <v>30</v>
      </c>
      <c r="M45" s="3"/>
      <c r="N45" s="3">
        <v>100</v>
      </c>
      <c r="O45" s="6">
        <f>N45*I45</f>
        <v>30</v>
      </c>
    </row>
    <row r="46" spans="1:66" ht="15.75" customHeight="1">
      <c r="A46" s="121" t="s">
        <v>168</v>
      </c>
      <c r="B46" s="147" t="s">
        <v>81</v>
      </c>
      <c r="C46" s="3">
        <v>50</v>
      </c>
      <c r="D46" s="113">
        <v>2</v>
      </c>
      <c r="E46" s="5" t="s">
        <v>169</v>
      </c>
      <c r="F46" s="3" t="s">
        <v>170</v>
      </c>
      <c r="G46" s="6">
        <v>10</v>
      </c>
      <c r="H46" s="124">
        <v>2</v>
      </c>
      <c r="I46" s="6">
        <f>G46/C46</f>
        <v>0.2</v>
      </c>
      <c r="J46" s="113">
        <f>C46*H46</f>
        <v>100</v>
      </c>
      <c r="K46" s="113" t="s">
        <v>25</v>
      </c>
      <c r="L46" s="105">
        <f t="shared" si="6"/>
        <v>20</v>
      </c>
      <c r="M46" s="3"/>
      <c r="N46" s="3"/>
      <c r="O46" s="6"/>
      <c r="Z46" s="62"/>
      <c r="AA46" s="3"/>
      <c r="AB46" s="3"/>
      <c r="AC46" s="3"/>
    </row>
    <row r="47" spans="1:66" ht="15.75" customHeight="1">
      <c r="A47" s="121" t="s">
        <v>171</v>
      </c>
      <c r="B47" s="147" t="s">
        <v>41</v>
      </c>
      <c r="C47" s="3">
        <v>1500</v>
      </c>
      <c r="D47" s="113">
        <v>1</v>
      </c>
      <c r="E47" s="5" t="s">
        <v>172</v>
      </c>
      <c r="F47" s="3" t="s">
        <v>173</v>
      </c>
      <c r="G47" s="6">
        <v>12</v>
      </c>
      <c r="H47" s="124">
        <v>1</v>
      </c>
      <c r="I47" s="6">
        <f>G47/C47</f>
        <v>8.0000000000000002E-3</v>
      </c>
      <c r="J47" s="113">
        <f>C47*H47</f>
        <v>1500</v>
      </c>
      <c r="K47" s="113" t="s">
        <v>48</v>
      </c>
      <c r="L47" s="105">
        <f t="shared" si="6"/>
        <v>12</v>
      </c>
      <c r="M47" s="3"/>
      <c r="N47" s="3">
        <v>300</v>
      </c>
      <c r="O47" s="6">
        <f>N47*I47</f>
        <v>2.4</v>
      </c>
    </row>
    <row r="48" spans="1:66" ht="15.75" customHeight="1">
      <c r="A48" s="121" t="s">
        <v>174</v>
      </c>
      <c r="B48" s="147" t="s">
        <v>41</v>
      </c>
      <c r="C48" s="3">
        <v>600</v>
      </c>
      <c r="D48" s="113">
        <v>1</v>
      </c>
      <c r="E48" s="5" t="s">
        <v>175</v>
      </c>
      <c r="F48" s="3" t="s">
        <v>176</v>
      </c>
      <c r="G48" s="6">
        <v>10</v>
      </c>
      <c r="H48" s="124">
        <v>1</v>
      </c>
      <c r="I48" s="6">
        <f>G48/C48</f>
        <v>1.6666666666666666E-2</v>
      </c>
      <c r="J48" s="113">
        <f>C48*H48</f>
        <v>600</v>
      </c>
      <c r="K48" s="113" t="s">
        <v>48</v>
      </c>
      <c r="L48" s="105">
        <f t="shared" si="6"/>
        <v>10</v>
      </c>
      <c r="M48" s="3"/>
      <c r="N48" s="3"/>
      <c r="O48" s="6"/>
    </row>
    <row r="49" spans="1:66" ht="15.75" customHeight="1">
      <c r="A49" s="63" t="s">
        <v>177</v>
      </c>
      <c r="B49" s="64" t="s">
        <v>178</v>
      </c>
      <c r="C49" s="112" t="s">
        <v>179</v>
      </c>
      <c r="D49" s="65">
        <v>2</v>
      </c>
      <c r="E49" s="66" t="s">
        <v>180</v>
      </c>
      <c r="F49" s="3"/>
      <c r="G49" s="30">
        <v>1300</v>
      </c>
      <c r="H49" s="124">
        <v>1</v>
      </c>
      <c r="I49" s="112"/>
      <c r="J49" s="113">
        <v>2</v>
      </c>
      <c r="K49" s="113" t="s">
        <v>181</v>
      </c>
      <c r="L49" s="105">
        <f t="shared" si="6"/>
        <v>1300</v>
      </c>
      <c r="M49" s="3"/>
      <c r="N49" s="3"/>
      <c r="O49" s="3"/>
    </row>
    <row r="50" spans="1:66" ht="15.75" customHeight="1">
      <c r="A50" s="318" t="s">
        <v>576</v>
      </c>
      <c r="B50" s="334" t="s">
        <v>1067</v>
      </c>
      <c r="C50" s="3"/>
      <c r="D50" s="325"/>
      <c r="E50" s="321" t="s">
        <v>577</v>
      </c>
      <c r="F50" s="3"/>
      <c r="G50" s="6"/>
      <c r="H50" s="124"/>
      <c r="I50" s="3"/>
      <c r="J50" s="113"/>
      <c r="K50" s="113"/>
      <c r="L50" s="56"/>
      <c r="M50" s="3"/>
      <c r="N50" s="3"/>
      <c r="O50" s="3"/>
    </row>
    <row r="51" spans="1:66" ht="15.75" customHeight="1">
      <c r="A51" s="320" t="s">
        <v>578</v>
      </c>
      <c r="B51" s="147" t="s">
        <v>107</v>
      </c>
      <c r="C51" s="3"/>
      <c r="D51" s="113"/>
      <c r="E51" s="324" t="s">
        <v>125</v>
      </c>
      <c r="F51" s="3"/>
      <c r="G51" s="6"/>
      <c r="H51" s="124"/>
      <c r="I51" s="3"/>
      <c r="J51" s="113"/>
      <c r="K51" s="113"/>
      <c r="L51" s="56"/>
      <c r="M51" s="3"/>
      <c r="N51" s="3"/>
      <c r="O51" s="3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</row>
    <row r="52" spans="1:66" ht="15.75" customHeight="1">
      <c r="A52" s="121" t="s">
        <v>182</v>
      </c>
      <c r="B52" s="147" t="s">
        <v>1066</v>
      </c>
      <c r="C52" s="112"/>
      <c r="D52" s="121"/>
      <c r="E52" s="114" t="s">
        <v>183</v>
      </c>
      <c r="F52" s="67" t="s">
        <v>184</v>
      </c>
      <c r="G52" s="121">
        <v>18</v>
      </c>
      <c r="H52" s="69">
        <v>7</v>
      </c>
      <c r="I52" s="121"/>
      <c r="J52" s="114"/>
      <c r="K52" s="114"/>
      <c r="L52" s="68">
        <f t="shared" ref="L52:L62" si="7">G52*H52</f>
        <v>126</v>
      </c>
      <c r="M52" s="114"/>
      <c r="N52" s="114"/>
      <c r="O52" s="114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</row>
    <row r="53" spans="1:66" ht="15.75" customHeight="1">
      <c r="A53" s="121" t="s">
        <v>185</v>
      </c>
      <c r="B53" s="147" t="s">
        <v>1066</v>
      </c>
      <c r="C53" s="112"/>
      <c r="D53" s="319"/>
      <c r="E53" s="114" t="s">
        <v>186</v>
      </c>
      <c r="F53" s="117"/>
      <c r="G53" s="121">
        <v>22</v>
      </c>
      <c r="H53" s="69">
        <v>2</v>
      </c>
      <c r="I53" s="121"/>
      <c r="J53" s="114"/>
      <c r="K53" s="114"/>
      <c r="L53" s="68">
        <f t="shared" si="7"/>
        <v>44</v>
      </c>
      <c r="M53" s="114"/>
      <c r="N53" s="114"/>
      <c r="O53" s="114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</row>
    <row r="54" spans="1:66" ht="15.75" customHeight="1">
      <c r="A54" s="121" t="s">
        <v>187</v>
      </c>
      <c r="B54" s="147" t="s">
        <v>1066</v>
      </c>
      <c r="C54" s="112"/>
      <c r="D54" s="121"/>
      <c r="E54" s="114" t="s">
        <v>188</v>
      </c>
      <c r="F54" s="67" t="s">
        <v>189</v>
      </c>
      <c r="G54" s="121">
        <v>16</v>
      </c>
      <c r="H54" s="69">
        <v>5</v>
      </c>
      <c r="I54" s="121"/>
      <c r="J54" s="114"/>
      <c r="K54" s="114"/>
      <c r="L54" s="68">
        <f t="shared" si="7"/>
        <v>80</v>
      </c>
      <c r="M54" s="114"/>
      <c r="N54" s="114"/>
      <c r="O54" s="114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</row>
    <row r="55" spans="1:66" ht="15.75" customHeight="1">
      <c r="A55" s="121" t="s">
        <v>190</v>
      </c>
      <c r="B55" s="147" t="s">
        <v>107</v>
      </c>
      <c r="C55" s="112"/>
      <c r="D55" s="327"/>
      <c r="E55" s="70" t="s">
        <v>191</v>
      </c>
      <c r="F55" s="71" t="s">
        <v>192</v>
      </c>
      <c r="G55" s="121">
        <v>100</v>
      </c>
      <c r="H55" s="69">
        <v>1</v>
      </c>
      <c r="I55" s="121"/>
      <c r="J55" s="114"/>
      <c r="K55" s="114"/>
      <c r="L55" s="68">
        <f t="shared" si="7"/>
        <v>100</v>
      </c>
      <c r="M55" s="114"/>
      <c r="N55" s="114"/>
      <c r="O55" s="114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</row>
    <row r="56" spans="1:66" ht="15.75" customHeight="1">
      <c r="A56" s="78" t="s">
        <v>193</v>
      </c>
      <c r="B56" s="147" t="s">
        <v>1066</v>
      </c>
      <c r="C56" s="112"/>
      <c r="D56" s="121"/>
      <c r="E56" s="70" t="s">
        <v>194</v>
      </c>
      <c r="F56" s="117"/>
      <c r="G56" s="79">
        <v>15</v>
      </c>
      <c r="H56" s="69">
        <v>3</v>
      </c>
      <c r="I56" s="121"/>
      <c r="J56" s="72"/>
      <c r="K56" s="114"/>
      <c r="L56" s="68">
        <f t="shared" si="7"/>
        <v>45</v>
      </c>
      <c r="M56" s="73"/>
      <c r="N56" s="73"/>
      <c r="O56" s="70"/>
      <c r="P56" s="119"/>
      <c r="Q56" s="74"/>
      <c r="R56" s="75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</row>
    <row r="57" spans="1:66" ht="15.75" customHeight="1">
      <c r="A57" s="121" t="s">
        <v>197</v>
      </c>
      <c r="B57" s="147" t="s">
        <v>1066</v>
      </c>
      <c r="C57" s="112"/>
      <c r="D57" s="76" t="s">
        <v>198</v>
      </c>
      <c r="E57" s="77" t="s">
        <v>199</v>
      </c>
      <c r="F57" s="77"/>
      <c r="G57" s="78">
        <v>53</v>
      </c>
      <c r="H57" s="79">
        <v>2</v>
      </c>
      <c r="I57" s="121"/>
      <c r="J57" s="114"/>
      <c r="K57" s="114"/>
      <c r="L57" s="68">
        <f t="shared" si="7"/>
        <v>106</v>
      </c>
      <c r="M57" s="80"/>
      <c r="N57" s="80"/>
      <c r="O57" s="81"/>
      <c r="P57" s="119"/>
      <c r="Q57" s="74"/>
      <c r="R57" s="119"/>
      <c r="S57" s="119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</row>
    <row r="58" spans="1:66" ht="15.75" customHeight="1">
      <c r="A58" s="121" t="s">
        <v>200</v>
      </c>
      <c r="B58" s="147" t="s">
        <v>1066</v>
      </c>
      <c r="C58" s="112"/>
      <c r="D58" s="121">
        <v>50</v>
      </c>
      <c r="E58" s="114" t="s">
        <v>201</v>
      </c>
      <c r="F58" s="67" t="s">
        <v>202</v>
      </c>
      <c r="G58" s="121">
        <v>8</v>
      </c>
      <c r="H58" s="79">
        <v>2</v>
      </c>
      <c r="I58" s="121"/>
      <c r="J58" s="114"/>
      <c r="K58" s="114"/>
      <c r="L58" s="68">
        <f t="shared" si="7"/>
        <v>16</v>
      </c>
      <c r="M58" s="114"/>
      <c r="N58" s="114"/>
      <c r="O58" s="114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  <c r="BL58" s="119"/>
      <c r="BM58" s="119"/>
      <c r="BN58" s="119"/>
    </row>
    <row r="59" spans="1:66" ht="15.75" customHeight="1">
      <c r="A59" s="121" t="s">
        <v>203</v>
      </c>
      <c r="B59" s="147" t="s">
        <v>1066</v>
      </c>
      <c r="C59" s="112"/>
      <c r="D59" s="76" t="s">
        <v>204</v>
      </c>
      <c r="E59" s="114" t="s">
        <v>205</v>
      </c>
      <c r="F59" s="67" t="s">
        <v>206</v>
      </c>
      <c r="G59" s="121">
        <v>6</v>
      </c>
      <c r="H59" s="69">
        <v>2</v>
      </c>
      <c r="I59" s="83"/>
      <c r="J59" s="83"/>
      <c r="K59" s="117"/>
      <c r="L59" s="68">
        <f t="shared" si="7"/>
        <v>12</v>
      </c>
      <c r="M59" s="117"/>
      <c r="N59" s="114"/>
      <c r="O59" s="114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</row>
    <row r="60" spans="1:66" ht="15.75" customHeight="1">
      <c r="A60" s="121" t="s">
        <v>207</v>
      </c>
      <c r="B60" s="147" t="s">
        <v>1066</v>
      </c>
      <c r="C60" s="112"/>
      <c r="D60" s="121"/>
      <c r="E60" s="114" t="s">
        <v>208</v>
      </c>
      <c r="F60" s="84" t="s">
        <v>209</v>
      </c>
      <c r="G60" s="121">
        <v>169</v>
      </c>
      <c r="H60" s="69">
        <v>1</v>
      </c>
      <c r="I60" s="121"/>
      <c r="J60" s="114"/>
      <c r="K60" s="116"/>
      <c r="L60" s="68">
        <f t="shared" si="7"/>
        <v>169</v>
      </c>
      <c r="M60" s="85"/>
      <c r="N60" s="85"/>
      <c r="O60" s="114"/>
      <c r="P60" s="119"/>
      <c r="Q60" s="74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  <c r="BL60" s="119"/>
      <c r="BM60" s="119"/>
      <c r="BN60" s="119"/>
    </row>
    <row r="61" spans="1:66" ht="15.75" customHeight="1">
      <c r="A61" s="78" t="s">
        <v>210</v>
      </c>
      <c r="B61" s="147" t="s">
        <v>1066</v>
      </c>
      <c r="C61" s="112"/>
      <c r="D61" s="121"/>
      <c r="E61" s="70" t="s">
        <v>211</v>
      </c>
      <c r="F61" s="86" t="s">
        <v>212</v>
      </c>
      <c r="G61" s="79">
        <v>120</v>
      </c>
      <c r="H61" s="69">
        <v>1</v>
      </c>
      <c r="I61" s="121"/>
      <c r="J61" s="72"/>
      <c r="K61" s="114"/>
      <c r="L61" s="68">
        <f t="shared" si="7"/>
        <v>120</v>
      </c>
      <c r="M61" s="87"/>
      <c r="N61" s="87"/>
      <c r="O61" s="88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19"/>
      <c r="BJ61" s="119"/>
      <c r="BK61" s="119"/>
      <c r="BL61" s="119"/>
      <c r="BM61" s="119"/>
      <c r="BN61" s="119"/>
    </row>
    <row r="62" spans="1:66" ht="15.75" customHeight="1">
      <c r="A62" s="121" t="s">
        <v>213</v>
      </c>
      <c r="B62" s="147" t="s">
        <v>1066</v>
      </c>
      <c r="C62" s="112"/>
      <c r="D62" s="78"/>
      <c r="E62" s="70" t="s">
        <v>214</v>
      </c>
      <c r="F62" s="70" t="s">
        <v>215</v>
      </c>
      <c r="G62" s="121">
        <v>160</v>
      </c>
      <c r="H62" s="69">
        <v>1</v>
      </c>
      <c r="I62" s="121"/>
      <c r="J62" s="114"/>
      <c r="K62" s="114"/>
      <c r="L62" s="68">
        <f t="shared" si="7"/>
        <v>160</v>
      </c>
      <c r="M62" s="73"/>
      <c r="N62" s="73"/>
      <c r="O62" s="81"/>
      <c r="P62" s="119"/>
      <c r="Q62" s="74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</row>
    <row r="63" spans="1:66" ht="15.75" customHeight="1">
      <c r="A63" s="121" t="s">
        <v>216</v>
      </c>
      <c r="B63" s="147" t="s">
        <v>217</v>
      </c>
      <c r="C63" s="3">
        <v>18</v>
      </c>
      <c r="D63" s="113">
        <v>1</v>
      </c>
      <c r="E63" s="5" t="s">
        <v>218</v>
      </c>
      <c r="F63" s="3" t="s">
        <v>219</v>
      </c>
      <c r="G63" s="6">
        <v>18</v>
      </c>
      <c r="H63" s="124">
        <v>1</v>
      </c>
      <c r="I63" s="6">
        <f t="shared" ref="I63:I109" si="8">G63/C63</f>
        <v>1</v>
      </c>
      <c r="J63" s="113">
        <f t="shared" ref="J63:J96" si="9">C63*H63</f>
        <v>18</v>
      </c>
      <c r="K63" s="113" t="s">
        <v>25</v>
      </c>
      <c r="L63" s="105">
        <f>H63*G63</f>
        <v>18</v>
      </c>
      <c r="M63" s="3"/>
      <c r="N63" s="3"/>
      <c r="O63" s="6"/>
    </row>
    <row r="64" spans="1:66" ht="15.75" customHeight="1">
      <c r="A64" s="121" t="s">
        <v>220</v>
      </c>
      <c r="B64" s="334" t="s">
        <v>1067</v>
      </c>
      <c r="C64" s="3">
        <v>500</v>
      </c>
      <c r="D64" s="113">
        <v>1</v>
      </c>
      <c r="E64" s="5" t="s">
        <v>221</v>
      </c>
      <c r="F64" s="3" t="s">
        <v>222</v>
      </c>
      <c r="G64" s="6">
        <v>22</v>
      </c>
      <c r="H64" s="124">
        <v>1</v>
      </c>
      <c r="I64" s="6">
        <f t="shared" si="8"/>
        <v>4.3999999999999997E-2</v>
      </c>
      <c r="J64" s="113">
        <f t="shared" si="9"/>
        <v>500</v>
      </c>
      <c r="K64" s="113" t="s">
        <v>25</v>
      </c>
      <c r="L64" s="105">
        <f>H64*G64</f>
        <v>22</v>
      </c>
      <c r="M64" s="3"/>
      <c r="N64" s="3">
        <v>180</v>
      </c>
      <c r="O64" s="6">
        <f>N64*I64</f>
        <v>7.92</v>
      </c>
    </row>
    <row r="65" spans="1:15" ht="15.75" customHeight="1">
      <c r="A65" s="121" t="s">
        <v>223</v>
      </c>
      <c r="B65" s="147" t="s">
        <v>30</v>
      </c>
      <c r="C65" s="3">
        <v>750</v>
      </c>
      <c r="D65" s="113">
        <v>2</v>
      </c>
      <c r="E65" s="5" t="s">
        <v>224</v>
      </c>
      <c r="F65" s="3" t="s">
        <v>225</v>
      </c>
      <c r="G65" s="6">
        <v>9</v>
      </c>
      <c r="H65" s="124">
        <v>2</v>
      </c>
      <c r="I65" s="6">
        <f t="shared" si="8"/>
        <v>1.2E-2</v>
      </c>
      <c r="J65" s="113">
        <f t="shared" si="9"/>
        <v>1500</v>
      </c>
      <c r="K65" s="113" t="s">
        <v>48</v>
      </c>
      <c r="L65" s="105">
        <f>H65*G65</f>
        <v>18</v>
      </c>
      <c r="M65" s="3"/>
      <c r="N65" s="3">
        <v>300</v>
      </c>
      <c r="O65" s="6">
        <f>N65*I65</f>
        <v>3.6</v>
      </c>
    </row>
    <row r="66" spans="1:15" ht="15.75" customHeight="1">
      <c r="A66" s="121" t="s">
        <v>226</v>
      </c>
      <c r="B66" s="147" t="s">
        <v>50</v>
      </c>
      <c r="C66" s="3">
        <v>150</v>
      </c>
      <c r="D66" s="113">
        <v>1</v>
      </c>
      <c r="E66" s="5" t="s">
        <v>227</v>
      </c>
      <c r="F66" s="3" t="s">
        <v>228</v>
      </c>
      <c r="G66" s="6">
        <v>13</v>
      </c>
      <c r="H66" s="124">
        <v>1</v>
      </c>
      <c r="I66" s="6">
        <f t="shared" si="8"/>
        <v>8.666666666666667E-2</v>
      </c>
      <c r="J66" s="113">
        <f t="shared" si="9"/>
        <v>150</v>
      </c>
      <c r="K66" s="113" t="s">
        <v>25</v>
      </c>
      <c r="L66" s="105">
        <f>G66*H66</f>
        <v>13</v>
      </c>
      <c r="M66" s="3"/>
      <c r="N66" s="3"/>
      <c r="O66" s="3"/>
    </row>
    <row r="67" spans="1:15" ht="15.75" customHeight="1">
      <c r="A67" s="121" t="s">
        <v>229</v>
      </c>
      <c r="B67" s="147" t="s">
        <v>45</v>
      </c>
      <c r="C67" s="3">
        <v>1000</v>
      </c>
      <c r="D67" s="113">
        <v>1</v>
      </c>
      <c r="E67" s="5" t="s">
        <v>230</v>
      </c>
      <c r="F67" s="3" t="s">
        <v>231</v>
      </c>
      <c r="G67" s="6">
        <v>18</v>
      </c>
      <c r="H67" s="124">
        <v>1</v>
      </c>
      <c r="I67" s="6">
        <f t="shared" si="8"/>
        <v>1.7999999999999999E-2</v>
      </c>
      <c r="J67" s="113">
        <f t="shared" si="9"/>
        <v>1000</v>
      </c>
      <c r="K67" s="113" t="s">
        <v>25</v>
      </c>
      <c r="L67" s="105">
        <f t="shared" ref="L67:L76" si="10">H67*G67</f>
        <v>18</v>
      </c>
      <c r="M67" s="3"/>
      <c r="N67" s="3">
        <v>2</v>
      </c>
      <c r="O67" s="6">
        <f>N67*I67</f>
        <v>3.5999999999999997E-2</v>
      </c>
    </row>
    <row r="68" spans="1:15" ht="15.75" customHeight="1">
      <c r="A68" s="121" t="s">
        <v>232</v>
      </c>
      <c r="B68" s="147" t="s">
        <v>17</v>
      </c>
      <c r="C68" s="3">
        <v>192</v>
      </c>
      <c r="D68" s="113">
        <v>1</v>
      </c>
      <c r="E68" s="5" t="s">
        <v>233</v>
      </c>
      <c r="F68" s="3" t="s">
        <v>234</v>
      </c>
      <c r="G68" s="6">
        <v>17</v>
      </c>
      <c r="H68" s="124">
        <v>1</v>
      </c>
      <c r="I68" s="6">
        <f t="shared" si="8"/>
        <v>8.8541666666666671E-2</v>
      </c>
      <c r="J68" s="113">
        <f t="shared" si="9"/>
        <v>192</v>
      </c>
      <c r="K68" s="113" t="s">
        <v>20</v>
      </c>
      <c r="L68" s="105">
        <f t="shared" si="10"/>
        <v>17</v>
      </c>
      <c r="M68" s="3"/>
      <c r="N68" s="3">
        <v>90</v>
      </c>
      <c r="O68" s="6">
        <f>N68*I68</f>
        <v>7.96875</v>
      </c>
    </row>
    <row r="69" spans="1:15" ht="15.75" customHeight="1">
      <c r="A69" s="121" t="s">
        <v>235</v>
      </c>
      <c r="B69" s="147" t="s">
        <v>217</v>
      </c>
      <c r="C69" s="3">
        <v>6</v>
      </c>
      <c r="D69" s="113">
        <v>1</v>
      </c>
      <c r="E69" s="5" t="s">
        <v>236</v>
      </c>
      <c r="F69" s="3" t="s">
        <v>237</v>
      </c>
      <c r="G69" s="6">
        <v>6</v>
      </c>
      <c r="H69" s="124">
        <v>1</v>
      </c>
      <c r="I69" s="6">
        <f t="shared" si="8"/>
        <v>1</v>
      </c>
      <c r="J69" s="113">
        <f t="shared" si="9"/>
        <v>6</v>
      </c>
      <c r="K69" s="113" t="s">
        <v>25</v>
      </c>
      <c r="L69" s="105">
        <f t="shared" si="10"/>
        <v>6</v>
      </c>
      <c r="M69" s="3"/>
      <c r="N69" s="3">
        <v>5</v>
      </c>
      <c r="O69" s="6">
        <f>N69*I69</f>
        <v>5</v>
      </c>
    </row>
    <row r="70" spans="1:15" ht="15.75" customHeight="1">
      <c r="A70" s="121" t="s">
        <v>238</v>
      </c>
      <c r="B70" s="147" t="s">
        <v>217</v>
      </c>
      <c r="C70" s="3">
        <v>150</v>
      </c>
      <c r="D70" s="113">
        <v>2</v>
      </c>
      <c r="E70" s="5" t="s">
        <v>239</v>
      </c>
      <c r="F70" s="31" t="s">
        <v>240</v>
      </c>
      <c r="G70" s="30">
        <v>15</v>
      </c>
      <c r="H70" s="124">
        <v>2</v>
      </c>
      <c r="I70" s="6">
        <f t="shared" si="8"/>
        <v>0.1</v>
      </c>
      <c r="J70" s="113">
        <f t="shared" si="9"/>
        <v>300</v>
      </c>
      <c r="K70" s="113" t="s">
        <v>25</v>
      </c>
      <c r="L70" s="105">
        <f t="shared" si="10"/>
        <v>30</v>
      </c>
      <c r="M70" s="3"/>
      <c r="N70" s="3">
        <v>300</v>
      </c>
      <c r="O70" s="6">
        <f>N70*I70</f>
        <v>30</v>
      </c>
    </row>
    <row r="71" spans="1:15" ht="15.75" customHeight="1">
      <c r="A71" s="121" t="s">
        <v>241</v>
      </c>
      <c r="B71" s="147" t="s">
        <v>151</v>
      </c>
      <c r="C71" s="3">
        <v>144</v>
      </c>
      <c r="D71" s="113">
        <v>1</v>
      </c>
      <c r="E71" s="5" t="s">
        <v>242</v>
      </c>
      <c r="F71" s="3" t="s">
        <v>243</v>
      </c>
      <c r="G71" s="6">
        <v>14</v>
      </c>
      <c r="H71" s="124">
        <v>1</v>
      </c>
      <c r="I71" s="6">
        <f t="shared" si="8"/>
        <v>9.7222222222222224E-2</v>
      </c>
      <c r="J71" s="113">
        <f t="shared" si="9"/>
        <v>144</v>
      </c>
      <c r="K71" s="113" t="s">
        <v>25</v>
      </c>
      <c r="L71" s="105">
        <f t="shared" si="10"/>
        <v>14</v>
      </c>
      <c r="M71" s="3"/>
      <c r="N71" s="3">
        <v>90</v>
      </c>
      <c r="O71" s="6">
        <f>N71*I71</f>
        <v>8.75</v>
      </c>
    </row>
    <row r="72" spans="1:15" ht="15.75" customHeight="1">
      <c r="A72" s="121" t="s">
        <v>244</v>
      </c>
      <c r="B72" s="147" t="s">
        <v>22</v>
      </c>
      <c r="C72" s="3">
        <v>60</v>
      </c>
      <c r="D72" s="113">
        <v>1</v>
      </c>
      <c r="E72" s="5" t="s">
        <v>245</v>
      </c>
      <c r="F72" s="3" t="s">
        <v>246</v>
      </c>
      <c r="G72" s="6">
        <v>26</v>
      </c>
      <c r="H72" s="124">
        <v>1</v>
      </c>
      <c r="I72" s="6">
        <f t="shared" si="8"/>
        <v>0.43333333333333335</v>
      </c>
      <c r="J72" s="113">
        <f t="shared" si="9"/>
        <v>60</v>
      </c>
      <c r="K72" s="113" t="s">
        <v>25</v>
      </c>
      <c r="L72" s="105">
        <f t="shared" si="10"/>
        <v>26</v>
      </c>
      <c r="M72" s="3"/>
      <c r="N72" s="3"/>
      <c r="O72" s="6"/>
    </row>
    <row r="73" spans="1:15" ht="15.75" customHeight="1">
      <c r="A73" s="121" t="s">
        <v>247</v>
      </c>
      <c r="B73" s="147" t="s">
        <v>151</v>
      </c>
      <c r="C73" s="3">
        <v>30</v>
      </c>
      <c r="D73" s="113">
        <v>1</v>
      </c>
      <c r="E73" s="5" t="s">
        <v>248</v>
      </c>
      <c r="F73" s="3" t="s">
        <v>249</v>
      </c>
      <c r="G73" s="6">
        <v>42</v>
      </c>
      <c r="H73" s="124">
        <v>1</v>
      </c>
      <c r="I73" s="6">
        <f t="shared" si="8"/>
        <v>1.4</v>
      </c>
      <c r="J73" s="113">
        <f t="shared" si="9"/>
        <v>30</v>
      </c>
      <c r="K73" s="113" t="s">
        <v>25</v>
      </c>
      <c r="L73" s="105">
        <f t="shared" si="10"/>
        <v>42</v>
      </c>
      <c r="M73" s="3"/>
      <c r="N73" s="3"/>
      <c r="O73" s="6"/>
    </row>
    <row r="74" spans="1:15" ht="15.75" customHeight="1">
      <c r="A74" s="121" t="s">
        <v>250</v>
      </c>
      <c r="B74" s="147" t="s">
        <v>45</v>
      </c>
      <c r="C74" s="3">
        <v>500</v>
      </c>
      <c r="D74" s="113">
        <v>2</v>
      </c>
      <c r="E74" s="5" t="s">
        <v>251</v>
      </c>
      <c r="F74" s="3" t="s">
        <v>252</v>
      </c>
      <c r="G74" s="6">
        <v>18</v>
      </c>
      <c r="H74" s="124">
        <v>2</v>
      </c>
      <c r="I74" s="6">
        <f t="shared" si="8"/>
        <v>3.5999999999999997E-2</v>
      </c>
      <c r="J74" s="113">
        <f t="shared" si="9"/>
        <v>1000</v>
      </c>
      <c r="K74" s="113" t="s">
        <v>25</v>
      </c>
      <c r="L74" s="105">
        <f t="shared" si="10"/>
        <v>36</v>
      </c>
      <c r="M74" s="3"/>
      <c r="N74" s="3">
        <v>4</v>
      </c>
      <c r="O74" s="6">
        <f>N74*I74</f>
        <v>0.14399999999999999</v>
      </c>
    </row>
    <row r="75" spans="1:15" ht="15.75" customHeight="1">
      <c r="A75" s="121" t="s">
        <v>253</v>
      </c>
      <c r="B75" s="147" t="s">
        <v>17</v>
      </c>
      <c r="C75" s="3">
        <v>24</v>
      </c>
      <c r="D75" s="113">
        <v>2</v>
      </c>
      <c r="E75" s="5" t="s">
        <v>254</v>
      </c>
      <c r="F75" s="3" t="s">
        <v>255</v>
      </c>
      <c r="G75" s="6">
        <v>12</v>
      </c>
      <c r="H75" s="124">
        <v>2</v>
      </c>
      <c r="I75" s="6">
        <f t="shared" si="8"/>
        <v>0.5</v>
      </c>
      <c r="J75" s="113">
        <f t="shared" si="9"/>
        <v>48</v>
      </c>
      <c r="K75" s="113" t="s">
        <v>25</v>
      </c>
      <c r="L75" s="105">
        <f t="shared" si="10"/>
        <v>24</v>
      </c>
      <c r="M75" s="3"/>
      <c r="N75" s="3"/>
      <c r="O75" s="6"/>
    </row>
    <row r="76" spans="1:15" ht="15.75" customHeight="1">
      <c r="A76" s="121" t="s">
        <v>256</v>
      </c>
      <c r="B76" s="147" t="s">
        <v>17</v>
      </c>
      <c r="C76" s="3">
        <v>4000</v>
      </c>
      <c r="D76" s="113">
        <v>1</v>
      </c>
      <c r="E76" s="5" t="s">
        <v>257</v>
      </c>
      <c r="F76" s="3" t="s">
        <v>258</v>
      </c>
      <c r="G76" s="6">
        <v>24</v>
      </c>
      <c r="H76" s="124">
        <v>1</v>
      </c>
      <c r="I76" s="6">
        <f t="shared" si="8"/>
        <v>6.0000000000000001E-3</v>
      </c>
      <c r="J76" s="113">
        <f t="shared" si="9"/>
        <v>4000</v>
      </c>
      <c r="K76" s="113" t="s">
        <v>20</v>
      </c>
      <c r="L76" s="105">
        <f t="shared" si="10"/>
        <v>24</v>
      </c>
      <c r="M76" s="3"/>
      <c r="N76" s="3">
        <v>1</v>
      </c>
      <c r="O76" s="6">
        <f>N76*I76</f>
        <v>6.0000000000000001E-3</v>
      </c>
    </row>
    <row r="77" spans="1:15" ht="15.75" customHeight="1">
      <c r="A77" s="121" t="s">
        <v>259</v>
      </c>
      <c r="B77" s="147" t="s">
        <v>99</v>
      </c>
      <c r="C77" s="3">
        <v>1600</v>
      </c>
      <c r="D77" s="113">
        <v>1</v>
      </c>
      <c r="E77" s="5" t="s">
        <v>260</v>
      </c>
      <c r="F77" s="3" t="s">
        <v>261</v>
      </c>
      <c r="G77" s="6">
        <v>6</v>
      </c>
      <c r="H77" s="124">
        <v>1</v>
      </c>
      <c r="I77" s="6">
        <f t="shared" si="8"/>
        <v>3.7499999999999999E-3</v>
      </c>
      <c r="J77" s="113">
        <f t="shared" si="9"/>
        <v>1600</v>
      </c>
      <c r="K77" s="113" t="s">
        <v>25</v>
      </c>
      <c r="L77" s="105">
        <f>G77*H77</f>
        <v>6</v>
      </c>
      <c r="M77" s="3"/>
      <c r="N77" s="3"/>
      <c r="O77" s="3"/>
    </row>
    <row r="78" spans="1:15" ht="15.75" customHeight="1">
      <c r="A78" s="121" t="s">
        <v>262</v>
      </c>
      <c r="B78" s="147" t="s">
        <v>95</v>
      </c>
      <c r="C78" s="112">
        <v>2000</v>
      </c>
      <c r="D78" s="113">
        <v>2</v>
      </c>
      <c r="E78" s="114" t="s">
        <v>263</v>
      </c>
      <c r="F78" s="3" t="s">
        <v>264</v>
      </c>
      <c r="G78" s="6">
        <v>10</v>
      </c>
      <c r="H78" s="124">
        <v>2</v>
      </c>
      <c r="I78" s="6">
        <f t="shared" si="8"/>
        <v>5.0000000000000001E-3</v>
      </c>
      <c r="J78" s="113">
        <f t="shared" si="9"/>
        <v>4000</v>
      </c>
      <c r="K78" s="113" t="s">
        <v>48</v>
      </c>
      <c r="L78" s="105">
        <f>H78*G78</f>
        <v>20</v>
      </c>
      <c r="M78" s="3"/>
      <c r="N78" s="3">
        <v>5</v>
      </c>
      <c r="O78" s="6">
        <f>N78*I78</f>
        <v>2.5000000000000001E-2</v>
      </c>
    </row>
    <row r="79" spans="1:15" ht="15.75" customHeight="1">
      <c r="A79" s="121" t="s">
        <v>265</v>
      </c>
      <c r="B79" s="147" t="s">
        <v>99</v>
      </c>
      <c r="C79" s="3">
        <v>32</v>
      </c>
      <c r="D79" s="113">
        <v>1</v>
      </c>
      <c r="E79" s="5" t="s">
        <v>266</v>
      </c>
      <c r="F79" s="3" t="s">
        <v>267</v>
      </c>
      <c r="G79" s="6">
        <v>16</v>
      </c>
      <c r="H79" s="124">
        <v>1</v>
      </c>
      <c r="I79" s="6">
        <f t="shared" si="8"/>
        <v>0.5</v>
      </c>
      <c r="J79" s="113">
        <f t="shared" si="9"/>
        <v>32</v>
      </c>
      <c r="K79" s="113" t="s">
        <v>25</v>
      </c>
      <c r="L79" s="105">
        <f>H79*G79</f>
        <v>16</v>
      </c>
      <c r="M79" s="3"/>
      <c r="N79" s="3">
        <v>20</v>
      </c>
      <c r="O79" s="6">
        <f>N79*I79</f>
        <v>10</v>
      </c>
    </row>
    <row r="80" spans="1:15" ht="15.75" customHeight="1">
      <c r="A80" s="121" t="s">
        <v>268</v>
      </c>
      <c r="B80" s="147" t="s">
        <v>217</v>
      </c>
      <c r="C80" s="3">
        <v>20</v>
      </c>
      <c r="D80" s="113">
        <v>2</v>
      </c>
      <c r="E80" s="5" t="s">
        <v>269</v>
      </c>
      <c r="F80" s="3" t="s">
        <v>270</v>
      </c>
      <c r="G80" s="6">
        <v>17</v>
      </c>
      <c r="H80" s="124">
        <v>2</v>
      </c>
      <c r="I80" s="6">
        <f t="shared" si="8"/>
        <v>0.85</v>
      </c>
      <c r="J80" s="113">
        <f t="shared" si="9"/>
        <v>40</v>
      </c>
      <c r="K80" s="113" t="s">
        <v>25</v>
      </c>
      <c r="L80" s="105">
        <f>H80*G80</f>
        <v>34</v>
      </c>
      <c r="M80" s="3"/>
      <c r="N80" s="3"/>
      <c r="O80" s="6"/>
    </row>
    <row r="81" spans="1:15" ht="15.75" customHeight="1">
      <c r="A81" s="121" t="s">
        <v>271</v>
      </c>
      <c r="B81" s="147" t="s">
        <v>148</v>
      </c>
      <c r="C81" s="112">
        <v>1000</v>
      </c>
      <c r="D81" s="113">
        <v>5</v>
      </c>
      <c r="E81" s="114" t="s">
        <v>272</v>
      </c>
      <c r="F81" s="3" t="s">
        <v>273</v>
      </c>
      <c r="G81" s="6">
        <v>9</v>
      </c>
      <c r="H81" s="124">
        <v>5</v>
      </c>
      <c r="I81" s="6">
        <f t="shared" si="8"/>
        <v>8.9999999999999993E-3</v>
      </c>
      <c r="J81" s="113">
        <f t="shared" si="9"/>
        <v>5000</v>
      </c>
      <c r="K81" s="113" t="s">
        <v>48</v>
      </c>
      <c r="L81" s="105">
        <f>H81*G81</f>
        <v>45</v>
      </c>
      <c r="M81" s="3"/>
      <c r="N81" s="3">
        <v>1</v>
      </c>
      <c r="O81" s="6">
        <f>N81*I81</f>
        <v>8.9999999999999993E-3</v>
      </c>
    </row>
    <row r="82" spans="1:15" ht="15.75" customHeight="1">
      <c r="A82" s="121" t="s">
        <v>274</v>
      </c>
      <c r="B82" s="147" t="s">
        <v>95</v>
      </c>
      <c r="C82" s="3">
        <v>12</v>
      </c>
      <c r="D82" s="113">
        <v>1</v>
      </c>
      <c r="E82" s="5" t="s">
        <v>275</v>
      </c>
      <c r="F82" s="3" t="s">
        <v>276</v>
      </c>
      <c r="G82" s="6">
        <v>26</v>
      </c>
      <c r="H82" s="124">
        <v>1</v>
      </c>
      <c r="I82" s="6">
        <f t="shared" si="8"/>
        <v>2.1666666666666665</v>
      </c>
      <c r="J82" s="113">
        <f t="shared" si="9"/>
        <v>12</v>
      </c>
      <c r="K82" s="113" t="s">
        <v>25</v>
      </c>
      <c r="L82" s="105">
        <f>G82*H82</f>
        <v>26</v>
      </c>
      <c r="M82" s="3"/>
      <c r="N82" s="3"/>
      <c r="O82" s="3"/>
    </row>
    <row r="83" spans="1:15" ht="15.75" customHeight="1">
      <c r="A83" s="121" t="s">
        <v>277</v>
      </c>
      <c r="B83" s="147" t="s">
        <v>151</v>
      </c>
      <c r="C83" s="3">
        <v>15</v>
      </c>
      <c r="D83" s="113">
        <v>1</v>
      </c>
      <c r="E83" s="5" t="s">
        <v>278</v>
      </c>
      <c r="F83" s="29" t="s">
        <v>279</v>
      </c>
      <c r="G83" s="6">
        <v>18</v>
      </c>
      <c r="H83" s="124">
        <v>1</v>
      </c>
      <c r="I83" s="6">
        <f t="shared" si="8"/>
        <v>1.2</v>
      </c>
      <c r="J83" s="113">
        <f t="shared" si="9"/>
        <v>15</v>
      </c>
      <c r="K83" s="113" t="s">
        <v>25</v>
      </c>
      <c r="L83" s="105">
        <f t="shared" ref="L83:L114" si="11">H83*G83</f>
        <v>18</v>
      </c>
      <c r="M83" s="3"/>
      <c r="N83" s="3"/>
      <c r="O83" s="6"/>
    </row>
    <row r="84" spans="1:15" ht="15.75" customHeight="1">
      <c r="A84" s="121" t="s">
        <v>280</v>
      </c>
      <c r="B84" s="147" t="s">
        <v>95</v>
      </c>
      <c r="C84" s="3">
        <v>10</v>
      </c>
      <c r="D84" s="113">
        <v>3</v>
      </c>
      <c r="E84" s="5" t="s">
        <v>281</v>
      </c>
      <c r="F84" s="3" t="s">
        <v>282</v>
      </c>
      <c r="G84" s="6">
        <v>14</v>
      </c>
      <c r="H84" s="124">
        <v>3</v>
      </c>
      <c r="I84" s="6">
        <f t="shared" si="8"/>
        <v>1.4</v>
      </c>
      <c r="J84" s="113">
        <f t="shared" si="9"/>
        <v>30</v>
      </c>
      <c r="K84" s="113" t="s">
        <v>25</v>
      </c>
      <c r="L84" s="105">
        <f t="shared" si="11"/>
        <v>42</v>
      </c>
      <c r="M84" s="3"/>
      <c r="N84" s="3"/>
      <c r="O84" s="6"/>
    </row>
    <row r="85" spans="1:15" ht="15.75" customHeight="1">
      <c r="A85" s="121" t="s">
        <v>283</v>
      </c>
      <c r="B85" s="147" t="s">
        <v>30</v>
      </c>
      <c r="C85" s="3">
        <v>200</v>
      </c>
      <c r="D85" s="113">
        <v>1</v>
      </c>
      <c r="E85" s="5" t="s">
        <v>284</v>
      </c>
      <c r="F85" s="3" t="s">
        <v>285</v>
      </c>
      <c r="G85" s="6">
        <v>3</v>
      </c>
      <c r="H85" s="124">
        <v>1</v>
      </c>
      <c r="I85" s="6">
        <f t="shared" si="8"/>
        <v>1.4999999999999999E-2</v>
      </c>
      <c r="J85" s="113">
        <f t="shared" si="9"/>
        <v>200</v>
      </c>
      <c r="K85" s="113" t="s">
        <v>25</v>
      </c>
      <c r="L85" s="105">
        <f t="shared" si="11"/>
        <v>3</v>
      </c>
      <c r="M85" s="3"/>
      <c r="N85" s="3">
        <v>150</v>
      </c>
      <c r="O85" s="6">
        <f>N85*I85</f>
        <v>2.25</v>
      </c>
    </row>
    <row r="86" spans="1:15" ht="15.75" customHeight="1">
      <c r="A86" s="121" t="s">
        <v>286</v>
      </c>
      <c r="B86" s="147" t="s">
        <v>287</v>
      </c>
      <c r="C86" s="3">
        <v>350</v>
      </c>
      <c r="D86" s="113">
        <v>1</v>
      </c>
      <c r="E86" s="5" t="s">
        <v>288</v>
      </c>
      <c r="F86" s="3" t="s">
        <v>289</v>
      </c>
      <c r="G86" s="6">
        <v>14</v>
      </c>
      <c r="H86" s="124">
        <v>1</v>
      </c>
      <c r="I86" s="6">
        <f t="shared" si="8"/>
        <v>0.04</v>
      </c>
      <c r="J86" s="113">
        <f t="shared" si="9"/>
        <v>350</v>
      </c>
      <c r="K86" s="113" t="s">
        <v>290</v>
      </c>
      <c r="L86" s="105">
        <f t="shared" si="11"/>
        <v>14</v>
      </c>
      <c r="M86" s="3"/>
      <c r="N86" s="3">
        <v>2</v>
      </c>
      <c r="O86" s="6">
        <f>N86*I86</f>
        <v>0.08</v>
      </c>
    </row>
    <row r="87" spans="1:15" ht="15.75" customHeight="1">
      <c r="A87" s="121" t="s">
        <v>291</v>
      </c>
      <c r="B87" s="147" t="s">
        <v>95</v>
      </c>
      <c r="C87" s="3">
        <v>100</v>
      </c>
      <c r="D87" s="113">
        <v>1</v>
      </c>
      <c r="E87" s="5" t="s">
        <v>292</v>
      </c>
      <c r="F87" s="3" t="s">
        <v>293</v>
      </c>
      <c r="G87" s="6">
        <v>17</v>
      </c>
      <c r="H87" s="124">
        <v>1</v>
      </c>
      <c r="I87" s="6">
        <f t="shared" si="8"/>
        <v>0.17</v>
      </c>
      <c r="J87" s="113">
        <f t="shared" si="9"/>
        <v>100</v>
      </c>
      <c r="K87" s="113" t="s">
        <v>25</v>
      </c>
      <c r="L87" s="105">
        <f t="shared" si="11"/>
        <v>17</v>
      </c>
      <c r="M87" s="3"/>
      <c r="N87" s="3">
        <v>100</v>
      </c>
      <c r="O87" s="6">
        <f>N87*I87</f>
        <v>17</v>
      </c>
    </row>
    <row r="88" spans="1:15" ht="15.75" customHeight="1">
      <c r="A88" s="121" t="s">
        <v>294</v>
      </c>
      <c r="B88" s="147" t="s">
        <v>107</v>
      </c>
      <c r="C88" s="3">
        <v>1</v>
      </c>
      <c r="D88" s="113">
        <v>1</v>
      </c>
      <c r="E88" s="5" t="s">
        <v>295</v>
      </c>
      <c r="F88" s="89" t="s">
        <v>296</v>
      </c>
      <c r="G88" s="6">
        <v>15</v>
      </c>
      <c r="H88" s="124">
        <v>1</v>
      </c>
      <c r="I88" s="6">
        <f t="shared" si="8"/>
        <v>15</v>
      </c>
      <c r="J88" s="113">
        <f t="shared" si="9"/>
        <v>1</v>
      </c>
      <c r="K88" s="113" t="s">
        <v>297</v>
      </c>
      <c r="L88" s="105">
        <f t="shared" si="11"/>
        <v>15</v>
      </c>
      <c r="M88" s="3"/>
      <c r="N88" s="3">
        <v>2</v>
      </c>
      <c r="O88" s="6">
        <f>N88*I88</f>
        <v>30</v>
      </c>
    </row>
    <row r="89" spans="1:15" ht="15.75" customHeight="1">
      <c r="A89" s="121" t="s">
        <v>298</v>
      </c>
      <c r="B89" s="147" t="s">
        <v>30</v>
      </c>
      <c r="C89" s="3">
        <v>200</v>
      </c>
      <c r="D89" s="113">
        <v>1</v>
      </c>
      <c r="E89" s="5" t="s">
        <v>299</v>
      </c>
      <c r="F89" s="3" t="s">
        <v>300</v>
      </c>
      <c r="G89" s="6">
        <v>18</v>
      </c>
      <c r="H89" s="124">
        <v>1</v>
      </c>
      <c r="I89" s="6">
        <f t="shared" si="8"/>
        <v>0.09</v>
      </c>
      <c r="J89" s="113">
        <f t="shared" si="9"/>
        <v>200</v>
      </c>
      <c r="K89" s="113" t="s">
        <v>25</v>
      </c>
      <c r="L89" s="105">
        <f t="shared" si="11"/>
        <v>18</v>
      </c>
      <c r="M89" s="3"/>
      <c r="N89" s="3"/>
      <c r="O89" s="6"/>
    </row>
    <row r="90" spans="1:15" ht="15.75" customHeight="1">
      <c r="A90" s="121" t="s">
        <v>301</v>
      </c>
      <c r="B90" s="147" t="s">
        <v>133</v>
      </c>
      <c r="C90" s="3">
        <v>10</v>
      </c>
      <c r="D90" s="113">
        <v>1</v>
      </c>
      <c r="E90" s="5" t="s">
        <v>302</v>
      </c>
      <c r="F90" s="3" t="s">
        <v>303</v>
      </c>
      <c r="G90" s="6">
        <v>24</v>
      </c>
      <c r="H90" s="124">
        <v>1</v>
      </c>
      <c r="I90" s="6">
        <f t="shared" si="8"/>
        <v>2.4</v>
      </c>
      <c r="J90" s="113">
        <f t="shared" si="9"/>
        <v>10</v>
      </c>
      <c r="K90" s="113" t="s">
        <v>25</v>
      </c>
      <c r="L90" s="105">
        <f t="shared" si="11"/>
        <v>24</v>
      </c>
      <c r="M90" s="3"/>
      <c r="N90" s="3">
        <v>4</v>
      </c>
      <c r="O90" s="6">
        <f>N90*I90</f>
        <v>9.6</v>
      </c>
    </row>
    <row r="91" spans="1:15" ht="15.75" customHeight="1">
      <c r="A91" s="121" t="s">
        <v>304</v>
      </c>
      <c r="B91" s="147" t="s">
        <v>17</v>
      </c>
      <c r="C91" s="3">
        <v>320</v>
      </c>
      <c r="D91" s="113">
        <v>2</v>
      </c>
      <c r="E91" s="5" t="s">
        <v>305</v>
      </c>
      <c r="F91" s="3" t="s">
        <v>306</v>
      </c>
      <c r="G91" s="6">
        <v>17</v>
      </c>
      <c r="H91" s="124">
        <v>2</v>
      </c>
      <c r="I91" s="6">
        <f t="shared" si="8"/>
        <v>5.3124999999999999E-2</v>
      </c>
      <c r="J91" s="113">
        <f t="shared" si="9"/>
        <v>640</v>
      </c>
      <c r="K91" s="113" t="s">
        <v>20</v>
      </c>
      <c r="L91" s="105">
        <f t="shared" si="11"/>
        <v>34</v>
      </c>
      <c r="M91" s="3"/>
      <c r="N91" s="3">
        <v>90</v>
      </c>
      <c r="O91" s="6">
        <f>N91*I91</f>
        <v>4.78125</v>
      </c>
    </row>
    <row r="92" spans="1:15" ht="15.75" customHeight="1">
      <c r="A92" s="121" t="s">
        <v>307</v>
      </c>
      <c r="B92" s="147" t="s">
        <v>217</v>
      </c>
      <c r="C92" s="3">
        <v>6</v>
      </c>
      <c r="D92" s="113">
        <v>5</v>
      </c>
      <c r="E92" s="5" t="s">
        <v>308</v>
      </c>
      <c r="F92" s="3" t="s">
        <v>309</v>
      </c>
      <c r="G92" s="6">
        <v>13</v>
      </c>
      <c r="H92" s="124">
        <v>5</v>
      </c>
      <c r="I92" s="6">
        <f t="shared" si="8"/>
        <v>2.1666666666666665</v>
      </c>
      <c r="J92" s="113">
        <f t="shared" si="9"/>
        <v>30</v>
      </c>
      <c r="K92" s="113" t="s">
        <v>25</v>
      </c>
      <c r="L92" s="105">
        <f t="shared" si="11"/>
        <v>65</v>
      </c>
      <c r="M92" s="3"/>
      <c r="N92" s="3">
        <v>20</v>
      </c>
      <c r="O92" s="6">
        <f>N92*I92</f>
        <v>43.333333333333329</v>
      </c>
    </row>
    <row r="93" spans="1:15" ht="15.75" customHeight="1">
      <c r="A93" s="121" t="s">
        <v>310</v>
      </c>
      <c r="B93" s="147" t="s">
        <v>217</v>
      </c>
      <c r="C93" s="3">
        <v>30</v>
      </c>
      <c r="D93" s="113">
        <v>1</v>
      </c>
      <c r="E93" s="5" t="s">
        <v>311</v>
      </c>
      <c r="F93" s="3" t="s">
        <v>312</v>
      </c>
      <c r="G93" s="6">
        <v>28</v>
      </c>
      <c r="H93" s="124">
        <v>1</v>
      </c>
      <c r="I93" s="6">
        <f t="shared" si="8"/>
        <v>0.93333333333333335</v>
      </c>
      <c r="J93" s="113">
        <f t="shared" si="9"/>
        <v>30</v>
      </c>
      <c r="K93" s="113" t="s">
        <v>25</v>
      </c>
      <c r="L93" s="105">
        <f t="shared" si="11"/>
        <v>28</v>
      </c>
      <c r="M93" s="3"/>
      <c r="N93" s="3">
        <v>2</v>
      </c>
      <c r="O93" s="6">
        <f>N93*I93</f>
        <v>1.8666666666666667</v>
      </c>
    </row>
    <row r="94" spans="1:15" ht="15.75" customHeight="1">
      <c r="A94" s="121" t="s">
        <v>313</v>
      </c>
      <c r="B94" s="147" t="s">
        <v>95</v>
      </c>
      <c r="C94" s="3">
        <v>50</v>
      </c>
      <c r="D94" s="113">
        <v>1</v>
      </c>
      <c r="E94" s="5" t="s">
        <v>314</v>
      </c>
      <c r="F94" s="89" t="s">
        <v>315</v>
      </c>
      <c r="G94" s="6">
        <v>13</v>
      </c>
      <c r="H94" s="124">
        <v>1</v>
      </c>
      <c r="I94" s="6">
        <f t="shared" si="8"/>
        <v>0.26</v>
      </c>
      <c r="J94" s="113">
        <f t="shared" si="9"/>
        <v>50</v>
      </c>
      <c r="K94" s="113" t="s">
        <v>25</v>
      </c>
      <c r="L94" s="105">
        <f t="shared" si="11"/>
        <v>13</v>
      </c>
      <c r="M94" s="3"/>
      <c r="N94" s="3"/>
      <c r="O94" s="6"/>
    </row>
    <row r="95" spans="1:15" ht="15.75" customHeight="1">
      <c r="A95" s="121" t="s">
        <v>316</v>
      </c>
      <c r="B95" s="147" t="s">
        <v>151</v>
      </c>
      <c r="C95" s="3">
        <v>50</v>
      </c>
      <c r="D95" s="113">
        <v>1</v>
      </c>
      <c r="E95" s="5" t="s">
        <v>317</v>
      </c>
      <c r="F95" s="3" t="s">
        <v>318</v>
      </c>
      <c r="G95" s="6">
        <v>20</v>
      </c>
      <c r="H95" s="124">
        <v>1</v>
      </c>
      <c r="I95" s="6">
        <f t="shared" si="8"/>
        <v>0.4</v>
      </c>
      <c r="J95" s="113">
        <f t="shared" si="9"/>
        <v>50</v>
      </c>
      <c r="K95" s="113" t="s">
        <v>25</v>
      </c>
      <c r="L95" s="105">
        <f t="shared" si="11"/>
        <v>20</v>
      </c>
      <c r="M95" s="3"/>
      <c r="N95" s="3"/>
      <c r="O95" s="6"/>
    </row>
    <row r="96" spans="1:15" ht="15.75" customHeight="1">
      <c r="A96" s="121" t="s">
        <v>319</v>
      </c>
      <c r="B96" s="147" t="s">
        <v>320</v>
      </c>
      <c r="C96" s="3">
        <v>12</v>
      </c>
      <c r="D96" s="113">
        <v>3</v>
      </c>
      <c r="E96" s="5" t="s">
        <v>321</v>
      </c>
      <c r="F96" s="329" t="s">
        <v>322</v>
      </c>
      <c r="G96" s="6">
        <v>11</v>
      </c>
      <c r="H96" s="124">
        <v>3</v>
      </c>
      <c r="I96" s="6">
        <f t="shared" si="8"/>
        <v>0.91666666666666663</v>
      </c>
      <c r="J96" s="113">
        <f t="shared" si="9"/>
        <v>36</v>
      </c>
      <c r="K96" s="113" t="s">
        <v>25</v>
      </c>
      <c r="L96" s="105">
        <f t="shared" si="11"/>
        <v>33</v>
      </c>
      <c r="M96" s="3"/>
      <c r="N96" s="3">
        <v>160</v>
      </c>
      <c r="O96" s="6">
        <f t="shared" ref="O96:O102" si="12">N96*I96</f>
        <v>146.66666666666666</v>
      </c>
    </row>
    <row r="97" spans="1:34" ht="15.75" customHeight="1">
      <c r="A97" s="121" t="s">
        <v>323</v>
      </c>
      <c r="B97" s="147" t="s">
        <v>287</v>
      </c>
      <c r="C97" s="3">
        <v>21.8</v>
      </c>
      <c r="D97" s="113">
        <v>2</v>
      </c>
      <c r="E97" s="328" t="s">
        <v>324</v>
      </c>
      <c r="F97" s="89" t="s">
        <v>325</v>
      </c>
      <c r="G97" s="90">
        <v>15</v>
      </c>
      <c r="H97" s="331">
        <v>2</v>
      </c>
      <c r="I97" s="6">
        <f t="shared" si="8"/>
        <v>0.68807339449541283</v>
      </c>
      <c r="J97" s="113">
        <f>H97*C97</f>
        <v>43.6</v>
      </c>
      <c r="K97" s="113" t="s">
        <v>93</v>
      </c>
      <c r="L97" s="105">
        <f t="shared" si="11"/>
        <v>30</v>
      </c>
      <c r="M97" s="3"/>
      <c r="N97" s="3">
        <v>3</v>
      </c>
      <c r="O97" s="6">
        <f t="shared" si="12"/>
        <v>2.0642201834862384</v>
      </c>
    </row>
    <row r="98" spans="1:34" ht="15.75" customHeight="1">
      <c r="A98" s="121" t="s">
        <v>326</v>
      </c>
      <c r="B98" s="147" t="s">
        <v>287</v>
      </c>
      <c r="C98" s="3">
        <v>500</v>
      </c>
      <c r="D98" s="113">
        <v>1</v>
      </c>
      <c r="E98" s="5" t="s">
        <v>327</v>
      </c>
      <c r="F98" s="3" t="s">
        <v>328</v>
      </c>
      <c r="G98" s="6">
        <v>22</v>
      </c>
      <c r="H98" s="124">
        <v>1</v>
      </c>
      <c r="I98" s="6">
        <f t="shared" si="8"/>
        <v>4.3999999999999997E-2</v>
      </c>
      <c r="J98" s="113">
        <f>C98*H98</f>
        <v>500</v>
      </c>
      <c r="K98" s="113" t="s">
        <v>33</v>
      </c>
      <c r="L98" s="105">
        <f t="shared" si="11"/>
        <v>22</v>
      </c>
      <c r="M98" s="3"/>
      <c r="N98" s="3">
        <v>3</v>
      </c>
      <c r="O98" s="6">
        <f t="shared" si="12"/>
        <v>0.13200000000000001</v>
      </c>
    </row>
    <row r="99" spans="1:34" ht="15.75" customHeight="1">
      <c r="A99" s="121" t="s">
        <v>329</v>
      </c>
      <c r="B99" s="147" t="s">
        <v>320</v>
      </c>
      <c r="C99" s="3">
        <v>5</v>
      </c>
      <c r="D99" s="113">
        <v>6</v>
      </c>
      <c r="E99" s="5" t="s">
        <v>330</v>
      </c>
      <c r="F99" s="330" t="s">
        <v>331</v>
      </c>
      <c r="G99" s="6">
        <v>9</v>
      </c>
      <c r="H99" s="124">
        <v>6</v>
      </c>
      <c r="I99" s="6">
        <f t="shared" si="8"/>
        <v>1.8</v>
      </c>
      <c r="J99" s="113">
        <f>C99*H99</f>
        <v>30</v>
      </c>
      <c r="K99" s="113" t="s">
        <v>25</v>
      </c>
      <c r="L99" s="105">
        <f t="shared" si="11"/>
        <v>54</v>
      </c>
      <c r="M99" s="3"/>
      <c r="N99" s="3">
        <v>30</v>
      </c>
      <c r="O99" s="6">
        <f t="shared" si="12"/>
        <v>54</v>
      </c>
    </row>
    <row r="100" spans="1:34" ht="15.75" customHeight="1">
      <c r="A100" s="121" t="s">
        <v>332</v>
      </c>
      <c r="B100" s="147" t="s">
        <v>57</v>
      </c>
      <c r="C100" s="3">
        <v>6</v>
      </c>
      <c r="D100" s="113">
        <v>2</v>
      </c>
      <c r="E100" s="5" t="s">
        <v>333</v>
      </c>
      <c r="F100" s="3" t="s">
        <v>334</v>
      </c>
      <c r="G100" s="6">
        <v>11</v>
      </c>
      <c r="H100" s="124">
        <v>2</v>
      </c>
      <c r="I100" s="6">
        <f t="shared" si="8"/>
        <v>1.8333333333333333</v>
      </c>
      <c r="J100" s="113">
        <f>C100*H100</f>
        <v>12</v>
      </c>
      <c r="K100" s="113" t="s">
        <v>25</v>
      </c>
      <c r="L100" s="105">
        <f t="shared" si="11"/>
        <v>22</v>
      </c>
      <c r="M100" s="3"/>
      <c r="N100" s="3">
        <v>3</v>
      </c>
      <c r="O100" s="6">
        <f t="shared" si="12"/>
        <v>5.5</v>
      </c>
      <c r="P100" s="333"/>
      <c r="Q100" s="90"/>
      <c r="R100" s="333"/>
      <c r="S100" s="333"/>
      <c r="T100" s="333"/>
      <c r="U100" s="333"/>
      <c r="V100" s="333"/>
      <c r="W100" s="333"/>
      <c r="X100" s="333"/>
      <c r="Y100" s="333"/>
      <c r="Z100" s="333"/>
      <c r="AA100" s="333"/>
      <c r="AB100" s="333"/>
      <c r="AC100" s="333"/>
      <c r="AD100" s="333"/>
      <c r="AE100" s="333"/>
      <c r="AF100" s="333"/>
      <c r="AG100" s="333"/>
      <c r="AH100" s="333"/>
    </row>
    <row r="101" spans="1:34" ht="15.75" customHeight="1">
      <c r="A101" s="121" t="s">
        <v>335</v>
      </c>
      <c r="B101" s="147" t="s">
        <v>320</v>
      </c>
      <c r="C101" s="3">
        <v>10</v>
      </c>
      <c r="D101" s="113">
        <v>3</v>
      </c>
      <c r="E101" s="5" t="s">
        <v>336</v>
      </c>
      <c r="F101" s="3" t="s">
        <v>337</v>
      </c>
      <c r="G101" s="6">
        <v>10</v>
      </c>
      <c r="H101" s="124">
        <v>3</v>
      </c>
      <c r="I101" s="6">
        <f t="shared" si="8"/>
        <v>1</v>
      </c>
      <c r="J101" s="113">
        <f>C101*H101</f>
        <v>30</v>
      </c>
      <c r="K101" s="113" t="s">
        <v>25</v>
      </c>
      <c r="L101" s="105">
        <f t="shared" si="11"/>
        <v>30</v>
      </c>
      <c r="M101" s="3"/>
      <c r="N101" s="3">
        <v>30</v>
      </c>
      <c r="O101" s="6">
        <f t="shared" si="12"/>
        <v>30</v>
      </c>
    </row>
    <row r="102" spans="1:34" ht="15.75" customHeight="1">
      <c r="A102" s="121" t="s">
        <v>338</v>
      </c>
      <c r="B102" s="147" t="s">
        <v>287</v>
      </c>
      <c r="C102" s="3">
        <v>100</v>
      </c>
      <c r="D102" s="113">
        <v>3</v>
      </c>
      <c r="E102" s="5" t="s">
        <v>339</v>
      </c>
      <c r="F102" s="29" t="s">
        <v>340</v>
      </c>
      <c r="G102" s="6">
        <v>15</v>
      </c>
      <c r="H102" s="124">
        <v>3</v>
      </c>
      <c r="I102" s="6">
        <f t="shared" si="8"/>
        <v>0.15</v>
      </c>
      <c r="J102" s="113">
        <f>C102*H102</f>
        <v>300</v>
      </c>
      <c r="K102" s="113" t="s">
        <v>25</v>
      </c>
      <c r="L102" s="105">
        <f t="shared" si="11"/>
        <v>45</v>
      </c>
      <c r="M102" s="3"/>
      <c r="N102" s="3">
        <v>90</v>
      </c>
      <c r="O102" s="6">
        <f t="shared" si="12"/>
        <v>13.5</v>
      </c>
      <c r="P102" s="332"/>
      <c r="Q102" s="332"/>
      <c r="R102" s="332"/>
      <c r="S102" s="332"/>
      <c r="T102" s="332"/>
      <c r="U102" s="332"/>
      <c r="V102" s="332"/>
      <c r="W102" s="332"/>
      <c r="X102" s="332"/>
      <c r="Y102" s="332"/>
      <c r="Z102" s="332"/>
      <c r="AA102" s="332"/>
      <c r="AB102" s="332"/>
      <c r="AC102" s="332"/>
      <c r="AD102" s="332"/>
      <c r="AE102" s="332"/>
      <c r="AF102" s="332"/>
      <c r="AG102" s="332"/>
      <c r="AH102" s="332"/>
    </row>
    <row r="103" spans="1:34" ht="15.75" customHeight="1">
      <c r="A103" s="121" t="s">
        <v>341</v>
      </c>
      <c r="B103" s="147" t="s">
        <v>287</v>
      </c>
      <c r="C103" s="3">
        <v>10</v>
      </c>
      <c r="D103" s="113">
        <v>1</v>
      </c>
      <c r="E103" s="114" t="s">
        <v>342</v>
      </c>
      <c r="F103" s="92" t="s">
        <v>343</v>
      </c>
      <c r="G103" s="30">
        <v>9</v>
      </c>
      <c r="H103" s="124">
        <v>1</v>
      </c>
      <c r="I103" s="6">
        <f t="shared" si="8"/>
        <v>0.9</v>
      </c>
      <c r="J103" s="113">
        <f>H103*C103</f>
        <v>10</v>
      </c>
      <c r="K103" s="113" t="s">
        <v>25</v>
      </c>
      <c r="L103" s="105">
        <f t="shared" si="11"/>
        <v>9</v>
      </c>
      <c r="M103" s="3"/>
      <c r="N103" s="3"/>
      <c r="O103" s="6"/>
    </row>
    <row r="104" spans="1:34" ht="15.75" customHeight="1">
      <c r="A104" s="121" t="s">
        <v>344</v>
      </c>
      <c r="B104" s="147" t="s">
        <v>99</v>
      </c>
      <c r="C104" s="3">
        <v>770</v>
      </c>
      <c r="D104" s="113">
        <v>1</v>
      </c>
      <c r="E104" s="5" t="s">
        <v>345</v>
      </c>
      <c r="F104" s="3" t="s">
        <v>346</v>
      </c>
      <c r="G104" s="6">
        <v>17</v>
      </c>
      <c r="H104" s="124">
        <v>1</v>
      </c>
      <c r="I104" s="6">
        <f t="shared" si="8"/>
        <v>2.2077922077922078E-2</v>
      </c>
      <c r="J104" s="113">
        <f t="shared" ref="J104:J109" si="13">C104*H104</f>
        <v>770</v>
      </c>
      <c r="K104" s="113" t="s">
        <v>33</v>
      </c>
      <c r="L104" s="105">
        <f t="shared" si="11"/>
        <v>17</v>
      </c>
      <c r="M104" s="3"/>
      <c r="N104" s="3">
        <v>2</v>
      </c>
      <c r="O104" s="6">
        <f t="shared" ref="O104:O109" si="14">N104*I104</f>
        <v>4.4155844155844157E-2</v>
      </c>
    </row>
    <row r="105" spans="1:34" ht="15.75" customHeight="1">
      <c r="A105" s="121" t="s">
        <v>347</v>
      </c>
      <c r="B105" s="147" t="s">
        <v>348</v>
      </c>
      <c r="C105" s="3">
        <v>24</v>
      </c>
      <c r="D105" s="113">
        <v>1</v>
      </c>
      <c r="E105" s="114" t="s">
        <v>349</v>
      </c>
      <c r="F105" s="3" t="s">
        <v>350</v>
      </c>
      <c r="G105" s="6">
        <v>7</v>
      </c>
      <c r="H105" s="124">
        <v>1</v>
      </c>
      <c r="I105" s="6">
        <f t="shared" si="8"/>
        <v>0.29166666666666669</v>
      </c>
      <c r="J105" s="113">
        <f t="shared" si="13"/>
        <v>24</v>
      </c>
      <c r="K105" s="113" t="s">
        <v>25</v>
      </c>
      <c r="L105" s="105">
        <f t="shared" si="11"/>
        <v>7</v>
      </c>
      <c r="M105" s="3"/>
      <c r="N105" s="3">
        <v>3</v>
      </c>
      <c r="O105" s="6">
        <f t="shared" si="14"/>
        <v>0.875</v>
      </c>
    </row>
    <row r="106" spans="1:34" ht="15.75" customHeight="1">
      <c r="A106" s="121" t="s">
        <v>351</v>
      </c>
      <c r="B106" s="147" t="s">
        <v>320</v>
      </c>
      <c r="C106" s="3">
        <v>300</v>
      </c>
      <c r="D106" s="113">
        <v>2</v>
      </c>
      <c r="E106" s="5" t="s">
        <v>352</v>
      </c>
      <c r="F106" s="3" t="s">
        <v>353</v>
      </c>
      <c r="G106" s="6">
        <v>10</v>
      </c>
      <c r="H106" s="124">
        <v>2</v>
      </c>
      <c r="I106" s="6">
        <f t="shared" si="8"/>
        <v>3.3333333333333333E-2</v>
      </c>
      <c r="J106" s="113">
        <f t="shared" si="13"/>
        <v>600</v>
      </c>
      <c r="K106" s="113" t="s">
        <v>48</v>
      </c>
      <c r="L106" s="105">
        <f t="shared" si="11"/>
        <v>20</v>
      </c>
      <c r="M106" s="3"/>
      <c r="N106" s="3">
        <v>3</v>
      </c>
      <c r="O106" s="6">
        <f t="shared" si="14"/>
        <v>0.1</v>
      </c>
    </row>
    <row r="107" spans="1:34" ht="15.75" customHeight="1">
      <c r="A107" s="121" t="s">
        <v>354</v>
      </c>
      <c r="B107" s="147" t="s">
        <v>287</v>
      </c>
      <c r="C107" s="3">
        <v>360</v>
      </c>
      <c r="D107" s="113">
        <v>1</v>
      </c>
      <c r="E107" s="5" t="s">
        <v>355</v>
      </c>
      <c r="F107" s="3" t="s">
        <v>356</v>
      </c>
      <c r="G107" s="6">
        <v>12</v>
      </c>
      <c r="H107" s="124">
        <v>1</v>
      </c>
      <c r="I107" s="6">
        <f t="shared" si="8"/>
        <v>3.3333333333333333E-2</v>
      </c>
      <c r="J107" s="113">
        <f t="shared" si="13"/>
        <v>360</v>
      </c>
      <c r="K107" s="113" t="s">
        <v>48</v>
      </c>
      <c r="L107" s="105">
        <f t="shared" si="11"/>
        <v>12</v>
      </c>
      <c r="M107" s="3"/>
      <c r="N107" s="3">
        <v>190</v>
      </c>
      <c r="O107" s="6">
        <f t="shared" si="14"/>
        <v>6.333333333333333</v>
      </c>
    </row>
    <row r="108" spans="1:34" ht="15.75" customHeight="1">
      <c r="A108" s="121" t="s">
        <v>357</v>
      </c>
      <c r="B108" s="147" t="s">
        <v>41</v>
      </c>
      <c r="C108" s="3">
        <v>160</v>
      </c>
      <c r="D108" s="113">
        <v>1</v>
      </c>
      <c r="E108" s="5" t="s">
        <v>358</v>
      </c>
      <c r="F108" s="3" t="s">
        <v>359</v>
      </c>
      <c r="G108" s="6">
        <v>11</v>
      </c>
      <c r="H108" s="124">
        <v>1</v>
      </c>
      <c r="I108" s="6">
        <f t="shared" si="8"/>
        <v>6.8750000000000006E-2</v>
      </c>
      <c r="J108" s="113">
        <f t="shared" si="13"/>
        <v>160</v>
      </c>
      <c r="K108" s="113" t="s">
        <v>48</v>
      </c>
      <c r="L108" s="105">
        <f t="shared" si="11"/>
        <v>11</v>
      </c>
      <c r="M108" s="3"/>
      <c r="N108" s="3">
        <v>30</v>
      </c>
      <c r="O108" s="6">
        <f t="shared" si="14"/>
        <v>2.0625</v>
      </c>
    </row>
    <row r="109" spans="1:34" ht="15.75" customHeight="1">
      <c r="A109" s="121" t="s">
        <v>360</v>
      </c>
      <c r="B109" s="147" t="s">
        <v>287</v>
      </c>
      <c r="C109" s="112">
        <v>800</v>
      </c>
      <c r="D109" s="113">
        <v>1</v>
      </c>
      <c r="E109" s="114" t="s">
        <v>361</v>
      </c>
      <c r="F109" s="92" t="s">
        <v>362</v>
      </c>
      <c r="G109" s="30">
        <v>13</v>
      </c>
      <c r="H109" s="124">
        <v>1</v>
      </c>
      <c r="I109" s="6">
        <f t="shared" si="8"/>
        <v>1.6250000000000001E-2</v>
      </c>
      <c r="J109" s="113">
        <f t="shared" si="13"/>
        <v>800</v>
      </c>
      <c r="K109" s="113" t="s">
        <v>48</v>
      </c>
      <c r="L109" s="105">
        <f t="shared" si="11"/>
        <v>13</v>
      </c>
      <c r="M109" s="3"/>
      <c r="N109" s="3">
        <v>250</v>
      </c>
      <c r="O109" s="6">
        <f t="shared" si="14"/>
        <v>4.0625</v>
      </c>
    </row>
    <row r="110" spans="1:34" ht="15.75" customHeight="1">
      <c r="A110" s="63" t="s">
        <v>363</v>
      </c>
      <c r="B110" s="147" t="s">
        <v>320</v>
      </c>
      <c r="C110" s="58">
        <v>400</v>
      </c>
      <c r="D110" s="113">
        <v>2</v>
      </c>
      <c r="E110" s="59" t="s">
        <v>364</v>
      </c>
      <c r="F110" s="93" t="s">
        <v>365</v>
      </c>
      <c r="G110" s="6">
        <v>7.99</v>
      </c>
      <c r="H110" s="124">
        <v>2</v>
      </c>
      <c r="I110" s="3"/>
      <c r="J110" s="113"/>
      <c r="K110" s="113"/>
      <c r="L110" s="105">
        <f t="shared" si="11"/>
        <v>15.98</v>
      </c>
      <c r="M110" s="3"/>
      <c r="N110" s="3"/>
      <c r="O110" s="3">
        <f>SUM(G110*H110)</f>
        <v>15.98</v>
      </c>
    </row>
    <row r="111" spans="1:34" ht="15.75" customHeight="1">
      <c r="A111" s="121" t="s">
        <v>366</v>
      </c>
      <c r="B111" s="147" t="s">
        <v>320</v>
      </c>
      <c r="C111" s="3">
        <v>30</v>
      </c>
      <c r="D111" s="113">
        <v>1</v>
      </c>
      <c r="E111" s="5" t="s">
        <v>367</v>
      </c>
      <c r="F111" s="94" t="s">
        <v>368</v>
      </c>
      <c r="G111" s="6">
        <v>9.65</v>
      </c>
      <c r="H111" s="124">
        <v>1</v>
      </c>
      <c r="I111" s="6">
        <f t="shared" ref="I111:I140" si="15">G111/C111</f>
        <v>0.32166666666666666</v>
      </c>
      <c r="J111" s="113">
        <v>30</v>
      </c>
      <c r="K111" s="113" t="s">
        <v>369</v>
      </c>
      <c r="L111" s="105">
        <f t="shared" si="11"/>
        <v>9.65</v>
      </c>
      <c r="M111" s="3"/>
      <c r="N111" s="3"/>
      <c r="O111" s="6">
        <f>L111</f>
        <v>9.65</v>
      </c>
    </row>
    <row r="112" spans="1:34" ht="15.75" customHeight="1">
      <c r="A112" s="63" t="s">
        <v>370</v>
      </c>
      <c r="B112" s="147" t="s">
        <v>320</v>
      </c>
      <c r="C112" s="58">
        <v>15</v>
      </c>
      <c r="D112" s="113">
        <v>3</v>
      </c>
      <c r="E112" s="95" t="s">
        <v>371</v>
      </c>
      <c r="F112" s="96" t="s">
        <v>372</v>
      </c>
      <c r="G112" s="97">
        <v>17.57</v>
      </c>
      <c r="H112" s="98">
        <v>3</v>
      </c>
      <c r="I112" s="6">
        <f t="shared" si="15"/>
        <v>1.1713333333333333</v>
      </c>
      <c r="J112" s="113">
        <v>15</v>
      </c>
      <c r="K112" s="113" t="s">
        <v>369</v>
      </c>
      <c r="L112" s="105">
        <f t="shared" si="11"/>
        <v>52.71</v>
      </c>
      <c r="M112" s="3"/>
      <c r="N112" s="112">
        <v>30</v>
      </c>
      <c r="O112" s="3">
        <f>SUM(G112*H112)</f>
        <v>52.71</v>
      </c>
    </row>
    <row r="113" spans="1:17" ht="15.75" customHeight="1">
      <c r="A113" s="121" t="s">
        <v>373</v>
      </c>
      <c r="B113" s="147" t="s">
        <v>287</v>
      </c>
      <c r="C113" s="112">
        <v>450</v>
      </c>
      <c r="D113" s="113">
        <v>1</v>
      </c>
      <c r="E113" s="114" t="s">
        <v>374</v>
      </c>
      <c r="F113" s="96" t="s">
        <v>375</v>
      </c>
      <c r="G113" s="30">
        <v>13</v>
      </c>
      <c r="H113" s="124">
        <v>1</v>
      </c>
      <c r="I113" s="6">
        <f t="shared" si="15"/>
        <v>2.8888888888888888E-2</v>
      </c>
      <c r="J113" s="113">
        <f t="shared" ref="J113:J136" si="16">C113*H113</f>
        <v>450</v>
      </c>
      <c r="K113" s="113" t="s">
        <v>48</v>
      </c>
      <c r="L113" s="105">
        <f t="shared" si="11"/>
        <v>13</v>
      </c>
      <c r="M113" s="3"/>
      <c r="N113" s="3"/>
      <c r="O113" s="6"/>
    </row>
    <row r="114" spans="1:17" ht="15.75" customHeight="1">
      <c r="A114" s="121" t="s">
        <v>376</v>
      </c>
      <c r="B114" s="147" t="s">
        <v>287</v>
      </c>
      <c r="C114" s="3">
        <v>72</v>
      </c>
      <c r="D114" s="113">
        <v>1</v>
      </c>
      <c r="E114" s="5" t="s">
        <v>377</v>
      </c>
      <c r="F114" s="3" t="s">
        <v>378</v>
      </c>
      <c r="G114" s="6">
        <v>84</v>
      </c>
      <c r="H114" s="124">
        <v>1</v>
      </c>
      <c r="I114" s="6">
        <f t="shared" si="15"/>
        <v>1.1666666666666667</v>
      </c>
      <c r="J114" s="113">
        <f t="shared" si="16"/>
        <v>72</v>
      </c>
      <c r="K114" s="113" t="s">
        <v>25</v>
      </c>
      <c r="L114" s="105">
        <f t="shared" si="11"/>
        <v>84</v>
      </c>
      <c r="M114" s="3"/>
      <c r="N114" s="3">
        <v>60</v>
      </c>
      <c r="O114" s="6">
        <f>N114*I114</f>
        <v>70</v>
      </c>
    </row>
    <row r="115" spans="1:17" ht="15.75" customHeight="1">
      <c r="A115" s="121" t="s">
        <v>379</v>
      </c>
      <c r="B115" s="147" t="s">
        <v>287</v>
      </c>
      <c r="C115" s="3">
        <v>12</v>
      </c>
      <c r="D115" s="113">
        <v>3</v>
      </c>
      <c r="E115" s="5" t="s">
        <v>380</v>
      </c>
      <c r="F115" s="3" t="s">
        <v>381</v>
      </c>
      <c r="G115" s="6">
        <v>8</v>
      </c>
      <c r="H115" s="124">
        <v>3</v>
      </c>
      <c r="I115" s="6">
        <f t="shared" si="15"/>
        <v>0.66666666666666663</v>
      </c>
      <c r="J115" s="113">
        <f t="shared" si="16"/>
        <v>36</v>
      </c>
      <c r="K115" s="113" t="s">
        <v>25</v>
      </c>
      <c r="L115" s="105">
        <f t="shared" ref="L115:L140" si="17">H115*G115</f>
        <v>24</v>
      </c>
      <c r="M115" s="3"/>
      <c r="N115" s="3">
        <v>30</v>
      </c>
      <c r="O115" s="6">
        <f>N115*I115</f>
        <v>20</v>
      </c>
      <c r="Q115" s="28"/>
    </row>
    <row r="116" spans="1:17" ht="15.75" customHeight="1">
      <c r="A116" s="121" t="s">
        <v>382</v>
      </c>
      <c r="B116" s="147" t="s">
        <v>287</v>
      </c>
      <c r="C116" s="3">
        <v>250</v>
      </c>
      <c r="D116" s="113">
        <v>1</v>
      </c>
      <c r="E116" s="5" t="s">
        <v>383</v>
      </c>
      <c r="F116" s="3" t="s">
        <v>384</v>
      </c>
      <c r="G116" s="6">
        <v>57</v>
      </c>
      <c r="H116" s="124">
        <v>1</v>
      </c>
      <c r="I116" s="6">
        <f t="shared" si="15"/>
        <v>0.22800000000000001</v>
      </c>
      <c r="J116" s="113">
        <f t="shared" si="16"/>
        <v>250</v>
      </c>
      <c r="K116" s="113" t="s">
        <v>25</v>
      </c>
      <c r="L116" s="105">
        <f t="shared" si="17"/>
        <v>57</v>
      </c>
      <c r="M116" s="3"/>
      <c r="N116" s="3">
        <v>190</v>
      </c>
      <c r="O116" s="6">
        <f>N116*I116</f>
        <v>43.32</v>
      </c>
    </row>
    <row r="117" spans="1:17" ht="15.75" customHeight="1">
      <c r="A117" s="121" t="s">
        <v>385</v>
      </c>
      <c r="B117" s="147" t="s">
        <v>320</v>
      </c>
      <c r="C117" s="3">
        <v>30</v>
      </c>
      <c r="D117" s="113">
        <v>2</v>
      </c>
      <c r="E117" s="5" t="s">
        <v>386</v>
      </c>
      <c r="F117" s="31" t="s">
        <v>387</v>
      </c>
      <c r="G117" s="6">
        <v>5</v>
      </c>
      <c r="H117" s="124">
        <v>2</v>
      </c>
      <c r="I117" s="6">
        <f t="shared" si="15"/>
        <v>0.16666666666666666</v>
      </c>
      <c r="J117" s="113">
        <f t="shared" si="16"/>
        <v>60</v>
      </c>
      <c r="K117" s="113" t="s">
        <v>25</v>
      </c>
      <c r="L117" s="105">
        <f t="shared" si="17"/>
        <v>10</v>
      </c>
      <c r="M117" s="3"/>
      <c r="N117" s="3">
        <v>30</v>
      </c>
      <c r="O117" s="6">
        <f>N117*I117</f>
        <v>5</v>
      </c>
    </row>
    <row r="118" spans="1:17" ht="15.75" customHeight="1">
      <c r="A118" s="121" t="s">
        <v>388</v>
      </c>
      <c r="B118" s="147" t="s">
        <v>148</v>
      </c>
      <c r="C118" s="3">
        <v>100</v>
      </c>
      <c r="D118" s="113">
        <v>2</v>
      </c>
      <c r="E118" s="5" t="s">
        <v>389</v>
      </c>
      <c r="F118" s="3" t="s">
        <v>390</v>
      </c>
      <c r="G118" s="6">
        <v>10</v>
      </c>
      <c r="H118" s="124">
        <v>2</v>
      </c>
      <c r="I118" s="6">
        <f t="shared" si="15"/>
        <v>0.1</v>
      </c>
      <c r="J118" s="113">
        <f t="shared" si="16"/>
        <v>200</v>
      </c>
      <c r="K118" s="113" t="s">
        <v>48</v>
      </c>
      <c r="L118" s="105">
        <f t="shared" si="17"/>
        <v>20</v>
      </c>
      <c r="M118" s="3"/>
      <c r="N118" s="3">
        <v>5</v>
      </c>
      <c r="O118" s="6">
        <f>N118*I118</f>
        <v>0.5</v>
      </c>
    </row>
    <row r="119" spans="1:17" ht="15.75" customHeight="1">
      <c r="A119" s="121" t="s">
        <v>391</v>
      </c>
      <c r="B119" s="147" t="s">
        <v>392</v>
      </c>
      <c r="C119" s="3">
        <v>1</v>
      </c>
      <c r="D119" s="113">
        <v>5</v>
      </c>
      <c r="E119" s="5" t="s">
        <v>393</v>
      </c>
      <c r="F119" s="3" t="s">
        <v>394</v>
      </c>
      <c r="G119" s="6">
        <v>3</v>
      </c>
      <c r="H119" s="124">
        <v>5</v>
      </c>
      <c r="I119" s="6">
        <f t="shared" si="15"/>
        <v>3</v>
      </c>
      <c r="J119" s="113">
        <f t="shared" si="16"/>
        <v>5</v>
      </c>
      <c r="K119" s="113" t="s">
        <v>25</v>
      </c>
      <c r="L119" s="105">
        <f t="shared" si="17"/>
        <v>15</v>
      </c>
      <c r="M119" s="3"/>
      <c r="N119" s="3"/>
      <c r="O119" s="6"/>
    </row>
    <row r="120" spans="1:17" ht="15.75" customHeight="1">
      <c r="A120" s="121" t="s">
        <v>395</v>
      </c>
      <c r="B120" s="147" t="s">
        <v>392</v>
      </c>
      <c r="C120" s="3">
        <v>6</v>
      </c>
      <c r="D120" s="113">
        <v>2</v>
      </c>
      <c r="E120" s="5" t="s">
        <v>396</v>
      </c>
      <c r="F120" s="3" t="s">
        <v>397</v>
      </c>
      <c r="G120" s="6">
        <v>25</v>
      </c>
      <c r="H120" s="124">
        <v>2</v>
      </c>
      <c r="I120" s="6">
        <f t="shared" si="15"/>
        <v>4.166666666666667</v>
      </c>
      <c r="J120" s="113">
        <f t="shared" si="16"/>
        <v>12</v>
      </c>
      <c r="K120" s="113" t="s">
        <v>25</v>
      </c>
      <c r="L120" s="105">
        <f t="shared" si="17"/>
        <v>50</v>
      </c>
      <c r="M120" s="3"/>
      <c r="N120" s="3">
        <v>15</v>
      </c>
      <c r="O120" s="6">
        <f>N120*I120</f>
        <v>62.500000000000007</v>
      </c>
    </row>
    <row r="121" spans="1:17" ht="15.75" customHeight="1">
      <c r="A121" s="121" t="s">
        <v>398</v>
      </c>
      <c r="B121" s="147" t="s">
        <v>392</v>
      </c>
      <c r="C121" s="3">
        <v>100</v>
      </c>
      <c r="D121" s="113">
        <v>2</v>
      </c>
      <c r="E121" s="5" t="s">
        <v>399</v>
      </c>
      <c r="F121" s="3" t="s">
        <v>400</v>
      </c>
      <c r="G121" s="6">
        <v>8</v>
      </c>
      <c r="H121" s="124">
        <v>2</v>
      </c>
      <c r="I121" s="6">
        <f t="shared" si="15"/>
        <v>0.08</v>
      </c>
      <c r="J121" s="113">
        <f t="shared" si="16"/>
        <v>200</v>
      </c>
      <c r="K121" s="113" t="s">
        <v>25</v>
      </c>
      <c r="L121" s="105">
        <f t="shared" si="17"/>
        <v>16</v>
      </c>
      <c r="M121" s="3"/>
      <c r="N121" s="3"/>
      <c r="O121" s="6"/>
    </row>
    <row r="122" spans="1:17" ht="15.75" customHeight="1">
      <c r="A122" s="319" t="s">
        <v>401</v>
      </c>
      <c r="B122" s="147" t="s">
        <v>148</v>
      </c>
      <c r="C122" s="3">
        <v>48</v>
      </c>
      <c r="D122" s="326">
        <v>2</v>
      </c>
      <c r="E122" s="5" t="s">
        <v>402</v>
      </c>
      <c r="F122" s="3" t="s">
        <v>403</v>
      </c>
      <c r="G122" s="6">
        <v>14</v>
      </c>
      <c r="H122" s="124">
        <v>2</v>
      </c>
      <c r="I122" s="6">
        <f t="shared" si="15"/>
        <v>0.29166666666666669</v>
      </c>
      <c r="J122" s="113">
        <f t="shared" si="16"/>
        <v>96</v>
      </c>
      <c r="K122" s="113" t="s">
        <v>48</v>
      </c>
      <c r="L122" s="105">
        <f t="shared" si="17"/>
        <v>28</v>
      </c>
      <c r="M122" s="3"/>
      <c r="N122" s="3"/>
      <c r="O122" s="6"/>
      <c r="P122" s="327"/>
    </row>
    <row r="123" spans="1:17" ht="15.75" customHeight="1">
      <c r="A123" s="121" t="s">
        <v>404</v>
      </c>
      <c r="B123" s="147" t="s">
        <v>405</v>
      </c>
      <c r="C123" s="3">
        <v>2</v>
      </c>
      <c r="D123" s="113">
        <v>1</v>
      </c>
      <c r="E123" s="5" t="s">
        <v>406</v>
      </c>
      <c r="F123" s="3" t="s">
        <v>407</v>
      </c>
      <c r="G123" s="6">
        <v>3</v>
      </c>
      <c r="H123" s="124">
        <v>1</v>
      </c>
      <c r="I123" s="6">
        <f t="shared" si="15"/>
        <v>1.5</v>
      </c>
      <c r="J123" s="113">
        <f t="shared" si="16"/>
        <v>2</v>
      </c>
      <c r="K123" s="113" t="s">
        <v>128</v>
      </c>
      <c r="L123" s="105">
        <f t="shared" si="17"/>
        <v>3</v>
      </c>
      <c r="M123" s="3"/>
      <c r="N123" s="3"/>
      <c r="O123" s="6"/>
    </row>
    <row r="124" spans="1:17" ht="15.75" customHeight="1">
      <c r="A124" s="121" t="s">
        <v>408</v>
      </c>
      <c r="B124" s="147" t="s">
        <v>125</v>
      </c>
      <c r="C124" s="3">
        <v>6</v>
      </c>
      <c r="D124" s="113">
        <v>2</v>
      </c>
      <c r="E124" s="5" t="s">
        <v>409</v>
      </c>
      <c r="F124" s="3" t="s">
        <v>410</v>
      </c>
      <c r="G124" s="6">
        <v>16</v>
      </c>
      <c r="H124" s="124">
        <v>2</v>
      </c>
      <c r="I124" s="6">
        <f t="shared" si="15"/>
        <v>2.6666666666666665</v>
      </c>
      <c r="J124" s="113">
        <f t="shared" si="16"/>
        <v>12</v>
      </c>
      <c r="K124" s="113" t="s">
        <v>93</v>
      </c>
      <c r="L124" s="105">
        <f t="shared" si="17"/>
        <v>32</v>
      </c>
      <c r="M124" s="3"/>
      <c r="N124" s="3">
        <v>5</v>
      </c>
      <c r="O124" s="6">
        <f>N124*I124</f>
        <v>13.333333333333332</v>
      </c>
      <c r="P124" s="332"/>
    </row>
    <row r="125" spans="1:17" ht="15.75" customHeight="1">
      <c r="A125" s="121" t="s">
        <v>415</v>
      </c>
      <c r="B125" s="147" t="s">
        <v>148</v>
      </c>
      <c r="C125" s="3">
        <v>24</v>
      </c>
      <c r="D125" s="113">
        <v>2</v>
      </c>
      <c r="E125" s="5" t="s">
        <v>416</v>
      </c>
      <c r="F125" s="3" t="s">
        <v>417</v>
      </c>
      <c r="G125" s="6">
        <v>10</v>
      </c>
      <c r="H125" s="124">
        <v>2</v>
      </c>
      <c r="I125" s="6">
        <f t="shared" si="15"/>
        <v>0.41666666666666669</v>
      </c>
      <c r="J125" s="113">
        <f t="shared" si="16"/>
        <v>48</v>
      </c>
      <c r="K125" s="113" t="s">
        <v>25</v>
      </c>
      <c r="L125" s="105">
        <f t="shared" si="17"/>
        <v>20</v>
      </c>
      <c r="M125" s="3"/>
      <c r="N125" s="3">
        <v>3</v>
      </c>
      <c r="O125" s="6">
        <f>N125*I125</f>
        <v>1.25</v>
      </c>
    </row>
    <row r="126" spans="1:17" ht="15.75" customHeight="1">
      <c r="A126" s="121" t="s">
        <v>418</v>
      </c>
      <c r="B126" s="147" t="s">
        <v>41</v>
      </c>
      <c r="C126" s="3">
        <v>400</v>
      </c>
      <c r="D126" s="113">
        <v>2</v>
      </c>
      <c r="E126" s="5" t="s">
        <v>419</v>
      </c>
      <c r="F126" s="3" t="s">
        <v>420</v>
      </c>
      <c r="G126" s="6">
        <v>8</v>
      </c>
      <c r="H126" s="124">
        <v>2</v>
      </c>
      <c r="I126" s="6">
        <f t="shared" si="15"/>
        <v>0.02</v>
      </c>
      <c r="J126" s="113">
        <f t="shared" si="16"/>
        <v>800</v>
      </c>
      <c r="K126" s="113" t="s">
        <v>48</v>
      </c>
      <c r="L126" s="105">
        <f t="shared" si="17"/>
        <v>16</v>
      </c>
      <c r="M126" s="3"/>
      <c r="N126" s="3">
        <v>3</v>
      </c>
      <c r="O126" s="6">
        <f>N126*I126</f>
        <v>0.06</v>
      </c>
    </row>
    <row r="127" spans="1:17" ht="15.75" customHeight="1">
      <c r="A127" s="121" t="s">
        <v>421</v>
      </c>
      <c r="B127" s="147" t="s">
        <v>422</v>
      </c>
      <c r="C127" s="3">
        <v>16</v>
      </c>
      <c r="D127" s="113">
        <v>2</v>
      </c>
      <c r="E127" s="5" t="s">
        <v>423</v>
      </c>
      <c r="F127" s="3" t="s">
        <v>424</v>
      </c>
      <c r="G127" s="6">
        <v>16</v>
      </c>
      <c r="H127" s="124">
        <v>2</v>
      </c>
      <c r="I127" s="6">
        <f t="shared" si="15"/>
        <v>1</v>
      </c>
      <c r="J127" s="113">
        <f t="shared" si="16"/>
        <v>32</v>
      </c>
      <c r="K127" s="113" t="s">
        <v>25</v>
      </c>
      <c r="L127" s="105">
        <f t="shared" si="17"/>
        <v>32</v>
      </c>
      <c r="M127" s="3"/>
      <c r="N127" s="3"/>
      <c r="O127" s="3"/>
    </row>
    <row r="128" spans="1:17" ht="15.75" customHeight="1">
      <c r="A128" s="121" t="s">
        <v>425</v>
      </c>
      <c r="B128" s="147" t="s">
        <v>148</v>
      </c>
      <c r="C128" s="3">
        <v>9</v>
      </c>
      <c r="D128" s="113">
        <v>1</v>
      </c>
      <c r="E128" s="5" t="s">
        <v>426</v>
      </c>
      <c r="F128" s="3" t="s">
        <v>427</v>
      </c>
      <c r="G128" s="6">
        <v>8</v>
      </c>
      <c r="H128" s="124">
        <v>1</v>
      </c>
      <c r="I128" s="6">
        <f t="shared" si="15"/>
        <v>0.88888888888888884</v>
      </c>
      <c r="J128" s="113">
        <f t="shared" si="16"/>
        <v>9</v>
      </c>
      <c r="K128" s="113" t="s">
        <v>25</v>
      </c>
      <c r="L128" s="105">
        <f t="shared" si="17"/>
        <v>8</v>
      </c>
      <c r="M128" s="3"/>
      <c r="N128" s="3">
        <v>3</v>
      </c>
      <c r="O128" s="6">
        <f>N128*I128</f>
        <v>2.6666666666666665</v>
      </c>
    </row>
    <row r="129" spans="1:66" ht="15.75" customHeight="1">
      <c r="A129" s="121" t="s">
        <v>428</v>
      </c>
      <c r="B129" s="323" t="s">
        <v>148</v>
      </c>
      <c r="C129" s="3">
        <v>6</v>
      </c>
      <c r="D129" s="113">
        <v>1</v>
      </c>
      <c r="E129" s="5" t="s">
        <v>429</v>
      </c>
      <c r="F129" s="3" t="s">
        <v>430</v>
      </c>
      <c r="G129" s="6">
        <v>18</v>
      </c>
      <c r="H129" s="124">
        <v>1</v>
      </c>
      <c r="I129" s="6">
        <f t="shared" si="15"/>
        <v>3</v>
      </c>
      <c r="J129" s="113">
        <f t="shared" si="16"/>
        <v>6</v>
      </c>
      <c r="K129" s="113" t="s">
        <v>33</v>
      </c>
      <c r="L129" s="105">
        <f t="shared" si="17"/>
        <v>18</v>
      </c>
      <c r="M129" s="3"/>
      <c r="N129" s="3">
        <v>60</v>
      </c>
      <c r="O129" s="6">
        <f>N129*I129</f>
        <v>180</v>
      </c>
    </row>
    <row r="130" spans="1:66" ht="15.75" customHeight="1">
      <c r="A130" s="121" t="s">
        <v>431</v>
      </c>
      <c r="B130" s="147" t="s">
        <v>148</v>
      </c>
      <c r="C130" s="3">
        <v>6</v>
      </c>
      <c r="D130" s="113">
        <v>2</v>
      </c>
      <c r="E130" s="5" t="s">
        <v>432</v>
      </c>
      <c r="F130" s="3" t="s">
        <v>433</v>
      </c>
      <c r="G130" s="6">
        <v>11</v>
      </c>
      <c r="H130" s="124">
        <v>2</v>
      </c>
      <c r="I130" s="6">
        <f t="shared" si="15"/>
        <v>1.8333333333333333</v>
      </c>
      <c r="J130" s="113">
        <f t="shared" si="16"/>
        <v>12</v>
      </c>
      <c r="K130" s="113" t="s">
        <v>414</v>
      </c>
      <c r="L130" s="105">
        <f t="shared" si="17"/>
        <v>22</v>
      </c>
      <c r="M130" s="3"/>
      <c r="N130" s="3">
        <v>3</v>
      </c>
      <c r="O130" s="6">
        <f>N130*I130</f>
        <v>5.5</v>
      </c>
    </row>
    <row r="131" spans="1:66" ht="15.75" customHeight="1">
      <c r="A131" s="121" t="s">
        <v>434</v>
      </c>
      <c r="B131" s="137" t="s">
        <v>125</v>
      </c>
      <c r="C131" s="3">
        <v>12</v>
      </c>
      <c r="D131" s="113">
        <v>1</v>
      </c>
      <c r="E131" s="5" t="s">
        <v>435</v>
      </c>
      <c r="F131" s="31" t="s">
        <v>436</v>
      </c>
      <c r="G131" s="6">
        <v>27</v>
      </c>
      <c r="H131" s="124">
        <v>1</v>
      </c>
      <c r="I131" s="6">
        <f t="shared" si="15"/>
        <v>2.25</v>
      </c>
      <c r="J131" s="113">
        <f t="shared" si="16"/>
        <v>12</v>
      </c>
      <c r="K131" s="113" t="s">
        <v>93</v>
      </c>
      <c r="L131" s="105">
        <f t="shared" si="17"/>
        <v>27</v>
      </c>
      <c r="M131" s="3"/>
      <c r="N131" s="3"/>
      <c r="O131" s="6"/>
    </row>
    <row r="132" spans="1:66" ht="15.75" customHeight="1">
      <c r="A132" s="121" t="s">
        <v>437</v>
      </c>
      <c r="B132" s="323" t="s">
        <v>392</v>
      </c>
      <c r="C132" s="3">
        <v>12</v>
      </c>
      <c r="D132" s="113">
        <v>3</v>
      </c>
      <c r="E132" s="5" t="s">
        <v>438</v>
      </c>
      <c r="F132" s="3" t="s">
        <v>439</v>
      </c>
      <c r="G132" s="6">
        <v>12</v>
      </c>
      <c r="H132" s="124">
        <v>3</v>
      </c>
      <c r="I132" s="6">
        <f t="shared" si="15"/>
        <v>1</v>
      </c>
      <c r="J132" s="113">
        <f t="shared" si="16"/>
        <v>36</v>
      </c>
      <c r="K132" s="113" t="s">
        <v>25</v>
      </c>
      <c r="L132" s="105">
        <f t="shared" si="17"/>
        <v>36</v>
      </c>
      <c r="M132" s="3"/>
      <c r="N132" s="3"/>
      <c r="O132" s="6"/>
    </row>
    <row r="133" spans="1:66" ht="15.75" customHeight="1">
      <c r="A133" s="121" t="s">
        <v>440</v>
      </c>
      <c r="B133" s="147" t="s">
        <v>392</v>
      </c>
      <c r="C133" s="3">
        <v>60</v>
      </c>
      <c r="D133" s="113">
        <v>1</v>
      </c>
      <c r="E133" s="5" t="s">
        <v>441</v>
      </c>
      <c r="F133" s="3" t="s">
        <v>442</v>
      </c>
      <c r="G133" s="6">
        <v>13</v>
      </c>
      <c r="H133" s="124">
        <v>1</v>
      </c>
      <c r="I133" s="6">
        <f t="shared" si="15"/>
        <v>0.21666666666666667</v>
      </c>
      <c r="J133" s="113">
        <f t="shared" si="16"/>
        <v>60</v>
      </c>
      <c r="K133" s="113" t="s">
        <v>25</v>
      </c>
      <c r="L133" s="105">
        <f t="shared" si="17"/>
        <v>13</v>
      </c>
      <c r="M133" s="3"/>
      <c r="N133" s="3">
        <v>40</v>
      </c>
      <c r="O133" s="6">
        <f>N133*I133</f>
        <v>8.6666666666666679</v>
      </c>
    </row>
    <row r="134" spans="1:66" ht="15.75" customHeight="1">
      <c r="A134" s="121" t="s">
        <v>443</v>
      </c>
      <c r="B134" s="147" t="s">
        <v>348</v>
      </c>
      <c r="C134" s="3">
        <v>10</v>
      </c>
      <c r="D134" s="113">
        <v>1</v>
      </c>
      <c r="E134" s="328" t="s">
        <v>444</v>
      </c>
      <c r="F134" s="89" t="s">
        <v>445</v>
      </c>
      <c r="G134" s="6">
        <v>11</v>
      </c>
      <c r="H134" s="124">
        <v>1</v>
      </c>
      <c r="I134" s="6">
        <f t="shared" si="15"/>
        <v>1.1000000000000001</v>
      </c>
      <c r="J134" s="113">
        <f t="shared" si="16"/>
        <v>10</v>
      </c>
      <c r="K134" s="113" t="s">
        <v>25</v>
      </c>
      <c r="L134" s="105">
        <f t="shared" si="17"/>
        <v>11</v>
      </c>
      <c r="M134" s="3"/>
      <c r="N134" s="3"/>
      <c r="O134" s="3"/>
    </row>
    <row r="135" spans="1:66" ht="15.75" customHeight="1">
      <c r="A135" s="121" t="s">
        <v>446</v>
      </c>
      <c r="B135" s="147" t="s">
        <v>348</v>
      </c>
      <c r="C135" s="3">
        <v>36</v>
      </c>
      <c r="D135" s="113">
        <v>1</v>
      </c>
      <c r="E135" s="5" t="s">
        <v>447</v>
      </c>
      <c r="F135" s="3" t="s">
        <v>448</v>
      </c>
      <c r="G135" s="6">
        <v>25</v>
      </c>
      <c r="H135" s="124">
        <v>1</v>
      </c>
      <c r="I135" s="6">
        <f t="shared" si="15"/>
        <v>0.69444444444444442</v>
      </c>
      <c r="J135" s="113">
        <f t="shared" si="16"/>
        <v>36</v>
      </c>
      <c r="K135" s="113" t="s">
        <v>25</v>
      </c>
      <c r="L135" s="105">
        <f t="shared" si="17"/>
        <v>25</v>
      </c>
      <c r="M135" s="3"/>
      <c r="N135" s="3"/>
      <c r="O135" s="3"/>
    </row>
    <row r="136" spans="1:66" ht="15.75" customHeight="1">
      <c r="A136" s="121" t="s">
        <v>449</v>
      </c>
      <c r="B136" s="147" t="s">
        <v>348</v>
      </c>
      <c r="C136" s="3">
        <v>45</v>
      </c>
      <c r="D136" s="113">
        <v>1</v>
      </c>
      <c r="E136" s="114" t="s">
        <v>450</v>
      </c>
      <c r="F136" s="3" t="s">
        <v>451</v>
      </c>
      <c r="G136" s="6">
        <v>12</v>
      </c>
      <c r="H136" s="124">
        <v>1</v>
      </c>
      <c r="I136" s="6">
        <f t="shared" si="15"/>
        <v>0.26666666666666666</v>
      </c>
      <c r="J136" s="113">
        <f t="shared" si="16"/>
        <v>45</v>
      </c>
      <c r="K136" s="113" t="s">
        <v>25</v>
      </c>
      <c r="L136" s="105">
        <f t="shared" si="17"/>
        <v>12</v>
      </c>
      <c r="M136" s="3"/>
      <c r="N136" s="3"/>
      <c r="O136" s="3"/>
    </row>
    <row r="137" spans="1:66" ht="15.75" customHeight="1">
      <c r="A137" s="121" t="s">
        <v>452</v>
      </c>
      <c r="B137" s="147" t="s">
        <v>1067</v>
      </c>
      <c r="C137" s="101">
        <v>800</v>
      </c>
      <c r="D137" s="102">
        <v>1</v>
      </c>
      <c r="E137" s="103" t="s">
        <v>453</v>
      </c>
      <c r="F137" s="104" t="s">
        <v>454</v>
      </c>
      <c r="G137" s="105">
        <v>34</v>
      </c>
      <c r="H137" s="106">
        <v>1</v>
      </c>
      <c r="I137" s="105">
        <f t="shared" si="15"/>
        <v>4.2500000000000003E-2</v>
      </c>
      <c r="J137" s="107">
        <v>800</v>
      </c>
      <c r="K137" s="116" t="s">
        <v>25</v>
      </c>
      <c r="L137" s="105">
        <f t="shared" si="17"/>
        <v>34</v>
      </c>
      <c r="M137" s="105"/>
      <c r="N137" s="116"/>
      <c r="O137" s="116"/>
      <c r="P137" s="108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Q137" s="119"/>
      <c r="AR137" s="119"/>
      <c r="AS137" s="119"/>
      <c r="AT137" s="119"/>
      <c r="AU137" s="119"/>
      <c r="AV137" s="119"/>
      <c r="AW137" s="119"/>
      <c r="AX137" s="119"/>
      <c r="AY137" s="119"/>
      <c r="AZ137" s="119"/>
      <c r="BA137" s="119"/>
      <c r="BB137" s="119"/>
      <c r="BC137" s="119"/>
      <c r="BD137" s="119"/>
      <c r="BE137" s="119"/>
      <c r="BF137" s="119"/>
      <c r="BG137" s="119"/>
      <c r="BH137" s="119"/>
      <c r="BI137" s="119"/>
      <c r="BJ137" s="119"/>
      <c r="BK137" s="119"/>
      <c r="BL137" s="119"/>
      <c r="BM137" s="119"/>
      <c r="BN137" s="119"/>
    </row>
    <row r="138" spans="1:66" ht="15.75" customHeight="1">
      <c r="A138" s="121" t="s">
        <v>455</v>
      </c>
      <c r="B138" s="147" t="s">
        <v>1067</v>
      </c>
      <c r="C138" s="3">
        <v>480</v>
      </c>
      <c r="D138" s="113">
        <v>2</v>
      </c>
      <c r="E138" s="5" t="s">
        <v>456</v>
      </c>
      <c r="F138" s="3" t="s">
        <v>457</v>
      </c>
      <c r="G138" s="6">
        <v>18</v>
      </c>
      <c r="H138" s="124">
        <v>2</v>
      </c>
      <c r="I138" s="6">
        <f t="shared" si="15"/>
        <v>3.7499999999999999E-2</v>
      </c>
      <c r="J138" s="113">
        <f>C138*H138</f>
        <v>960</v>
      </c>
      <c r="K138" s="113" t="s">
        <v>25</v>
      </c>
      <c r="L138" s="105">
        <f t="shared" si="17"/>
        <v>36</v>
      </c>
      <c r="M138" s="3"/>
      <c r="N138" s="3"/>
      <c r="O138" s="3"/>
    </row>
    <row r="139" spans="1:66" ht="15.75" customHeight="1">
      <c r="A139" s="121" t="s">
        <v>458</v>
      </c>
      <c r="B139" s="147" t="s">
        <v>1067</v>
      </c>
      <c r="C139" s="3">
        <v>863</v>
      </c>
      <c r="D139" s="113">
        <v>2</v>
      </c>
      <c r="E139" s="5" t="s">
        <v>459</v>
      </c>
      <c r="F139" s="3" t="s">
        <v>460</v>
      </c>
      <c r="G139" s="6">
        <v>48</v>
      </c>
      <c r="H139" s="124">
        <v>2</v>
      </c>
      <c r="I139" s="6">
        <f t="shared" si="15"/>
        <v>5.5619930475086905E-2</v>
      </c>
      <c r="J139" s="113">
        <f>C139*H139</f>
        <v>1726</v>
      </c>
      <c r="K139" s="113" t="s">
        <v>48</v>
      </c>
      <c r="L139" s="105">
        <f t="shared" si="17"/>
        <v>96</v>
      </c>
      <c r="M139" s="3"/>
      <c r="N139" s="3"/>
      <c r="O139" s="3"/>
    </row>
    <row r="140" spans="1:66" ht="15.75" customHeight="1">
      <c r="A140" s="121" t="s">
        <v>461</v>
      </c>
      <c r="B140" s="147" t="s">
        <v>1067</v>
      </c>
      <c r="C140" s="3">
        <v>705</v>
      </c>
      <c r="D140" s="113">
        <v>2</v>
      </c>
      <c r="E140" s="5" t="s">
        <v>462</v>
      </c>
      <c r="F140" s="3" t="s">
        <v>463</v>
      </c>
      <c r="G140" s="6">
        <v>40</v>
      </c>
      <c r="H140" s="124">
        <v>1</v>
      </c>
      <c r="I140" s="6">
        <f t="shared" si="15"/>
        <v>5.6737588652482268E-2</v>
      </c>
      <c r="J140" s="113">
        <f>C140*H140</f>
        <v>705</v>
      </c>
      <c r="K140" s="113" t="s">
        <v>48</v>
      </c>
      <c r="L140" s="105">
        <f t="shared" si="17"/>
        <v>40</v>
      </c>
      <c r="M140" s="3"/>
      <c r="N140" s="3"/>
      <c r="O140" s="3"/>
    </row>
    <row r="141" spans="1:66" ht="15.75" customHeight="1">
      <c r="A141" s="109" t="s">
        <v>461</v>
      </c>
      <c r="B141" s="147" t="s">
        <v>422</v>
      </c>
      <c r="C141" s="112"/>
      <c r="D141" s="121"/>
      <c r="E141" s="114" t="s">
        <v>464</v>
      </c>
      <c r="F141" s="85"/>
      <c r="G141" s="110">
        <v>20</v>
      </c>
      <c r="H141" s="69">
        <v>2</v>
      </c>
      <c r="I141" s="121"/>
      <c r="J141" s="116"/>
      <c r="K141" s="114"/>
      <c r="L141" s="68">
        <f>G141*H141</f>
        <v>40</v>
      </c>
      <c r="M141" s="117"/>
      <c r="N141" s="117"/>
      <c r="O141" s="114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Q141" s="119"/>
      <c r="AR141" s="119"/>
      <c r="AS141" s="119"/>
      <c r="AT141" s="119"/>
      <c r="AU141" s="119"/>
      <c r="AV141" s="119"/>
      <c r="AW141" s="119"/>
      <c r="AX141" s="119"/>
      <c r="AY141" s="119"/>
      <c r="AZ141" s="119"/>
      <c r="BA141" s="119"/>
      <c r="BB141" s="119"/>
      <c r="BC141" s="119"/>
      <c r="BD141" s="119"/>
      <c r="BE141" s="119"/>
      <c r="BF141" s="119"/>
      <c r="BG141" s="119"/>
      <c r="BH141" s="119"/>
      <c r="BI141" s="119"/>
      <c r="BJ141" s="119"/>
      <c r="BK141" s="119"/>
      <c r="BL141" s="119"/>
      <c r="BM141" s="119"/>
      <c r="BN141" s="119"/>
    </row>
    <row r="142" spans="1:66" ht="15.75" customHeight="1">
      <c r="A142" s="121" t="s">
        <v>465</v>
      </c>
      <c r="B142" s="147" t="s">
        <v>107</v>
      </c>
      <c r="C142" s="3"/>
      <c r="D142" s="113">
        <v>1</v>
      </c>
      <c r="E142" s="114" t="s">
        <v>466</v>
      </c>
      <c r="F142" s="112" t="s">
        <v>467</v>
      </c>
      <c r="G142" s="30">
        <v>300</v>
      </c>
      <c r="H142" s="124">
        <v>1</v>
      </c>
      <c r="I142" s="6"/>
      <c r="J142" s="113"/>
      <c r="K142" s="113" t="s">
        <v>25</v>
      </c>
      <c r="L142" s="105">
        <f>H142*G142</f>
        <v>300</v>
      </c>
      <c r="M142" s="3"/>
      <c r="N142" s="3"/>
      <c r="O142" s="3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</row>
    <row r="143" spans="1:66" ht="15.75" customHeight="1">
      <c r="A143" s="121" t="s">
        <v>468</v>
      </c>
      <c r="B143" s="147" t="s">
        <v>17</v>
      </c>
      <c r="C143" s="3">
        <v>50</v>
      </c>
      <c r="D143" s="113">
        <v>1</v>
      </c>
      <c r="E143" s="5" t="s">
        <v>469</v>
      </c>
      <c r="F143" s="3" t="s">
        <v>470</v>
      </c>
      <c r="G143" s="6">
        <v>10</v>
      </c>
      <c r="H143" s="124">
        <v>1</v>
      </c>
      <c r="I143" s="6">
        <f>G143/C143</f>
        <v>0.2</v>
      </c>
      <c r="J143" s="113">
        <f>C143*H143</f>
        <v>50</v>
      </c>
      <c r="K143" s="113" t="s">
        <v>25</v>
      </c>
      <c r="L143" s="105">
        <f>G143*H143</f>
        <v>10</v>
      </c>
      <c r="M143" s="3"/>
      <c r="N143" s="3"/>
      <c r="O143" s="3"/>
    </row>
    <row r="144" spans="1:66" ht="15.75" customHeight="1">
      <c r="A144" s="121" t="s">
        <v>471</v>
      </c>
      <c r="B144" s="147" t="s">
        <v>472</v>
      </c>
      <c r="C144" s="3">
        <v>1</v>
      </c>
      <c r="D144" s="123">
        <v>1</v>
      </c>
      <c r="E144" s="5" t="s">
        <v>473</v>
      </c>
      <c r="F144" s="3"/>
      <c r="G144" s="111">
        <v>6</v>
      </c>
      <c r="H144" s="124">
        <v>1</v>
      </c>
      <c r="I144" s="6">
        <f>G144/C144</f>
        <v>6</v>
      </c>
      <c r="J144" s="113">
        <v>1</v>
      </c>
      <c r="K144" s="113" t="s">
        <v>25</v>
      </c>
      <c r="L144" s="105">
        <f>H144*G144</f>
        <v>6</v>
      </c>
      <c r="M144" s="6"/>
      <c r="N144" s="6"/>
      <c r="O144" s="6"/>
    </row>
    <row r="145" spans="1:66" ht="15.75" customHeight="1">
      <c r="A145" s="121" t="s">
        <v>474</v>
      </c>
      <c r="B145" s="147" t="s">
        <v>422</v>
      </c>
      <c r="C145" s="112">
        <v>1</v>
      </c>
      <c r="D145" s="121">
        <v>1</v>
      </c>
      <c r="E145" s="114" t="s">
        <v>475</v>
      </c>
      <c r="F145" s="85"/>
      <c r="G145" s="113">
        <v>25</v>
      </c>
      <c r="H145" s="124">
        <v>1</v>
      </c>
      <c r="I145" s="121"/>
      <c r="J145" s="116"/>
      <c r="K145" s="114"/>
      <c r="L145" s="68">
        <f>G145*H145</f>
        <v>25</v>
      </c>
      <c r="M145" s="117"/>
      <c r="N145" s="117"/>
      <c r="O145" s="114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Q145" s="119"/>
      <c r="AR145" s="119"/>
      <c r="AS145" s="119"/>
      <c r="AT145" s="119"/>
      <c r="AU145" s="119"/>
      <c r="AV145" s="119"/>
      <c r="AW145" s="119"/>
      <c r="AX145" s="119"/>
      <c r="AY145" s="119"/>
      <c r="AZ145" s="119"/>
      <c r="BA145" s="119"/>
      <c r="BB145" s="119"/>
      <c r="BC145" s="119"/>
      <c r="BD145" s="119"/>
      <c r="BE145" s="119"/>
      <c r="BF145" s="119"/>
      <c r="BG145" s="119"/>
      <c r="BH145" s="119"/>
      <c r="BI145" s="119"/>
      <c r="BJ145" s="119"/>
      <c r="BK145" s="119"/>
      <c r="BL145" s="119"/>
      <c r="BM145" s="119"/>
      <c r="BN145" s="119"/>
    </row>
    <row r="146" spans="1:66" ht="15.75" customHeight="1">
      <c r="A146" s="121" t="s">
        <v>476</v>
      </c>
      <c r="B146" s="147" t="s">
        <v>422</v>
      </c>
      <c r="C146" s="112">
        <v>1</v>
      </c>
      <c r="D146" s="110">
        <v>3</v>
      </c>
      <c r="E146" s="114" t="s">
        <v>477</v>
      </c>
      <c r="F146" s="114"/>
      <c r="G146" s="115">
        <v>15</v>
      </c>
      <c r="H146" s="124">
        <v>3</v>
      </c>
      <c r="I146" s="121"/>
      <c r="J146" s="116"/>
      <c r="K146" s="116"/>
      <c r="L146" s="68">
        <f>G146*H146</f>
        <v>45</v>
      </c>
      <c r="M146" s="117"/>
      <c r="N146" s="117"/>
      <c r="O146" s="122"/>
      <c r="P146" s="118"/>
      <c r="Q146" s="118"/>
      <c r="R146" s="118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Q146" s="119"/>
      <c r="AR146" s="119"/>
      <c r="AS146" s="119"/>
      <c r="AT146" s="119"/>
      <c r="AU146" s="119"/>
      <c r="AV146" s="119"/>
      <c r="AW146" s="119"/>
      <c r="AX146" s="119"/>
      <c r="AY146" s="119"/>
      <c r="AZ146" s="119"/>
      <c r="BA146" s="119"/>
      <c r="BB146" s="119"/>
      <c r="BC146" s="119"/>
      <c r="BD146" s="119"/>
      <c r="BE146" s="119"/>
      <c r="BF146" s="119"/>
      <c r="BG146" s="119"/>
      <c r="BH146" s="119"/>
      <c r="BI146" s="119"/>
      <c r="BJ146" s="119"/>
      <c r="BK146" s="119"/>
      <c r="BL146" s="119"/>
      <c r="BM146" s="119"/>
      <c r="BN146" s="119"/>
    </row>
    <row r="147" spans="1:66" ht="15.75" customHeight="1">
      <c r="A147" s="121" t="s">
        <v>478</v>
      </c>
      <c r="B147" s="147" t="s">
        <v>522</v>
      </c>
      <c r="C147" s="112">
        <v>1</v>
      </c>
      <c r="D147" s="110">
        <v>1</v>
      </c>
      <c r="E147" s="114" t="s">
        <v>479</v>
      </c>
      <c r="F147" s="114"/>
      <c r="G147" s="120">
        <v>16</v>
      </c>
      <c r="H147" s="69">
        <v>1</v>
      </c>
      <c r="I147" s="121"/>
      <c r="J147" s="116"/>
      <c r="K147" s="116"/>
      <c r="L147" s="68">
        <f>G147*H147</f>
        <v>16</v>
      </c>
      <c r="M147" s="117"/>
      <c r="N147" s="117"/>
      <c r="O147" s="114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Q147" s="119"/>
      <c r="AR147" s="119"/>
      <c r="AS147" s="119"/>
      <c r="AT147" s="119"/>
      <c r="AU147" s="119"/>
      <c r="AV147" s="119"/>
      <c r="AW147" s="119"/>
      <c r="AX147" s="119"/>
      <c r="AY147" s="119"/>
      <c r="AZ147" s="119"/>
      <c r="BA147" s="119"/>
      <c r="BB147" s="119"/>
      <c r="BC147" s="119"/>
      <c r="BD147" s="119"/>
      <c r="BE147" s="119"/>
      <c r="BF147" s="119"/>
      <c r="BG147" s="119"/>
      <c r="BH147" s="119"/>
      <c r="BI147" s="119"/>
      <c r="BJ147" s="119"/>
      <c r="BK147" s="119"/>
      <c r="BL147" s="119"/>
      <c r="BM147" s="119"/>
      <c r="BN147" s="119"/>
    </row>
    <row r="148" spans="1:66" ht="15.75" customHeight="1">
      <c r="A148" s="121" t="s">
        <v>480</v>
      </c>
      <c r="B148" s="147" t="s">
        <v>472</v>
      </c>
      <c r="C148" s="112">
        <v>1</v>
      </c>
      <c r="D148" s="110">
        <v>2</v>
      </c>
      <c r="E148" s="114" t="s">
        <v>125</v>
      </c>
      <c r="F148" s="114"/>
      <c r="G148" s="120">
        <v>10</v>
      </c>
      <c r="H148" s="69">
        <v>2</v>
      </c>
      <c r="I148" s="121"/>
      <c r="J148" s="116"/>
      <c r="K148" s="116"/>
      <c r="L148" s="68">
        <f>G148*H148</f>
        <v>20</v>
      </c>
      <c r="M148" s="117"/>
      <c r="N148" s="117"/>
      <c r="O148" s="114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Q148" s="119"/>
      <c r="AR148" s="119"/>
      <c r="AS148" s="119"/>
      <c r="AT148" s="119"/>
      <c r="AU148" s="119"/>
      <c r="AV148" s="119"/>
      <c r="AW148" s="119"/>
      <c r="AX148" s="119"/>
      <c r="AY148" s="119"/>
      <c r="AZ148" s="119"/>
      <c r="BA148" s="119"/>
      <c r="BB148" s="119"/>
      <c r="BC148" s="119"/>
      <c r="BD148" s="119"/>
      <c r="BE148" s="119"/>
      <c r="BF148" s="119"/>
      <c r="BG148" s="119"/>
      <c r="BH148" s="119"/>
      <c r="BI148" s="119"/>
      <c r="BJ148" s="119"/>
      <c r="BK148" s="119"/>
      <c r="BL148" s="119"/>
      <c r="BM148" s="119"/>
      <c r="BN148" s="119"/>
    </row>
    <row r="149" spans="1:66" ht="19">
      <c r="A149" s="121" t="s">
        <v>481</v>
      </c>
      <c r="B149" s="147" t="s">
        <v>405</v>
      </c>
      <c r="C149" s="3">
        <v>1</v>
      </c>
      <c r="D149" s="113">
        <v>1</v>
      </c>
      <c r="E149" s="5" t="s">
        <v>482</v>
      </c>
      <c r="F149" s="3" t="s">
        <v>483</v>
      </c>
      <c r="G149" s="6">
        <v>20</v>
      </c>
      <c r="H149" s="124">
        <v>1</v>
      </c>
      <c r="I149" s="6">
        <f>G149/C149</f>
        <v>20</v>
      </c>
      <c r="J149" s="113">
        <f>C149*H149</f>
        <v>1</v>
      </c>
      <c r="K149" s="113" t="s">
        <v>25</v>
      </c>
      <c r="L149" s="105">
        <f>G149*H149</f>
        <v>20</v>
      </c>
      <c r="M149" s="3"/>
      <c r="N149" s="3"/>
      <c r="O149" s="3"/>
    </row>
    <row r="150" spans="1:66" ht="15.75" customHeight="1">
      <c r="A150" s="121" t="s">
        <v>484</v>
      </c>
      <c r="B150" s="147" t="s">
        <v>95</v>
      </c>
      <c r="C150" s="112">
        <v>2</v>
      </c>
      <c r="D150" s="123">
        <v>4</v>
      </c>
      <c r="E150" s="114" t="s">
        <v>485</v>
      </c>
      <c r="F150" s="96" t="s">
        <v>486</v>
      </c>
      <c r="G150" s="112">
        <v>12</v>
      </c>
      <c r="H150" s="124">
        <v>2</v>
      </c>
      <c r="I150" s="112"/>
      <c r="J150" s="112">
        <v>2</v>
      </c>
      <c r="K150" s="112" t="s">
        <v>12</v>
      </c>
      <c r="L150" s="105">
        <f>H150*G150</f>
        <v>24</v>
      </c>
      <c r="M150" s="3"/>
      <c r="N150" s="3"/>
      <c r="O150" s="3"/>
      <c r="P150" s="333"/>
      <c r="Q150" s="333"/>
      <c r="R150" s="333"/>
      <c r="S150" s="333"/>
      <c r="T150" s="333"/>
      <c r="U150" s="333"/>
      <c r="V150" s="333"/>
      <c r="W150" s="333"/>
      <c r="X150" s="333"/>
      <c r="Y150" s="333"/>
      <c r="Z150" s="333"/>
      <c r="AA150" s="333"/>
      <c r="AB150" s="333"/>
      <c r="AC150" s="333"/>
      <c r="AD150" s="333"/>
      <c r="AE150" s="333"/>
      <c r="AF150" s="333"/>
      <c r="AG150" s="333"/>
      <c r="AH150" s="333"/>
    </row>
    <row r="151" spans="1:66" ht="19">
      <c r="A151" s="121" t="s">
        <v>487</v>
      </c>
      <c r="B151" s="147" t="s">
        <v>422</v>
      </c>
      <c r="C151" s="112">
        <v>4</v>
      </c>
      <c r="D151" s="121">
        <v>1</v>
      </c>
      <c r="E151" s="114" t="s">
        <v>488</v>
      </c>
      <c r="F151" s="122"/>
      <c r="G151" s="123">
        <v>30</v>
      </c>
      <c r="H151" s="124">
        <v>1</v>
      </c>
      <c r="I151" s="121"/>
      <c r="J151" s="114"/>
      <c r="K151" s="114"/>
      <c r="L151" s="68">
        <f>G151*H151</f>
        <v>30</v>
      </c>
      <c r="M151" s="117"/>
      <c r="N151" s="117"/>
      <c r="O151" s="122"/>
      <c r="P151" s="118"/>
      <c r="Q151" s="118"/>
      <c r="R151" s="118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Q151" s="119"/>
      <c r="AR151" s="119"/>
      <c r="AS151" s="119"/>
      <c r="AT151" s="119"/>
      <c r="AU151" s="119"/>
      <c r="AV151" s="119"/>
      <c r="AW151" s="119"/>
      <c r="AX151" s="119"/>
      <c r="AY151" s="119"/>
      <c r="AZ151" s="119"/>
      <c r="BA151" s="119"/>
      <c r="BB151" s="119"/>
      <c r="BC151" s="119"/>
      <c r="BD151" s="119"/>
      <c r="BE151" s="119"/>
      <c r="BF151" s="119"/>
      <c r="BG151" s="119"/>
      <c r="BH151" s="119"/>
      <c r="BI151" s="119"/>
      <c r="BJ151" s="119"/>
      <c r="BK151" s="119"/>
      <c r="BL151" s="119"/>
      <c r="BM151" s="119"/>
      <c r="BN151" s="119"/>
    </row>
    <row r="152" spans="1:66" ht="19">
      <c r="A152" s="121" t="s">
        <v>489</v>
      </c>
      <c r="B152" s="147" t="s">
        <v>405</v>
      </c>
      <c r="C152" s="3">
        <v>6</v>
      </c>
      <c r="D152" s="125">
        <v>0.5</v>
      </c>
      <c r="E152" s="5" t="s">
        <v>490</v>
      </c>
      <c r="F152" s="3" t="s">
        <v>491</v>
      </c>
      <c r="G152" s="6">
        <v>21</v>
      </c>
      <c r="H152" s="124">
        <v>1</v>
      </c>
      <c r="I152" s="6">
        <f>G152/C152</f>
        <v>3.5</v>
      </c>
      <c r="J152" s="113">
        <f>C152*H152</f>
        <v>6</v>
      </c>
      <c r="K152" s="113" t="s">
        <v>25</v>
      </c>
      <c r="L152" s="105">
        <f>G152*H152</f>
        <v>21</v>
      </c>
      <c r="M152" s="3"/>
      <c r="N152" s="3"/>
      <c r="O152" s="3"/>
      <c r="P152" s="332"/>
      <c r="Q152" s="332"/>
      <c r="R152" s="332"/>
      <c r="S152" s="332"/>
      <c r="T152" s="332"/>
      <c r="U152" s="332"/>
      <c r="V152" s="332"/>
      <c r="W152" s="332"/>
      <c r="X152" s="332"/>
      <c r="Y152" s="332"/>
      <c r="Z152" s="332"/>
      <c r="AA152" s="332"/>
      <c r="AB152" s="332"/>
      <c r="AC152" s="332"/>
      <c r="AD152" s="332"/>
      <c r="AE152" s="332"/>
      <c r="AF152" s="332"/>
      <c r="AG152" s="332"/>
      <c r="AH152" s="332"/>
    </row>
    <row r="153" spans="1:66" ht="19">
      <c r="A153" s="121" t="s">
        <v>492</v>
      </c>
      <c r="B153" s="126" t="s">
        <v>405</v>
      </c>
      <c r="C153" s="112">
        <v>1</v>
      </c>
      <c r="D153" s="113">
        <v>1</v>
      </c>
      <c r="E153" s="127" t="s">
        <v>493</v>
      </c>
      <c r="F153" s="3"/>
      <c r="G153" s="6"/>
      <c r="H153" s="124">
        <v>1</v>
      </c>
      <c r="I153" s="30">
        <v>16</v>
      </c>
      <c r="J153" s="113"/>
      <c r="K153" s="113"/>
      <c r="L153" s="105">
        <f>I153</f>
        <v>16</v>
      </c>
      <c r="M153" s="3"/>
      <c r="N153" s="3"/>
      <c r="O153" s="3"/>
    </row>
    <row r="154" spans="1:66" ht="19">
      <c r="A154" s="121" t="s">
        <v>494</v>
      </c>
      <c r="B154" s="147" t="s">
        <v>472</v>
      </c>
      <c r="C154" s="3">
        <v>1</v>
      </c>
      <c r="D154" s="113">
        <v>1</v>
      </c>
      <c r="E154" s="5" t="s">
        <v>495</v>
      </c>
      <c r="F154" s="3" t="s">
        <v>496</v>
      </c>
      <c r="G154" s="6">
        <v>20</v>
      </c>
      <c r="H154" s="124">
        <v>1</v>
      </c>
      <c r="I154" s="6">
        <f>G154/C154</f>
        <v>20</v>
      </c>
      <c r="J154" s="113">
        <f>C154*H154</f>
        <v>1</v>
      </c>
      <c r="K154" s="113" t="s">
        <v>25</v>
      </c>
      <c r="L154" s="105">
        <f>G154*H154</f>
        <v>20</v>
      </c>
      <c r="M154" s="3"/>
      <c r="N154" s="3"/>
      <c r="O154" s="3"/>
    </row>
    <row r="155" spans="1:66" ht="19">
      <c r="A155" s="121" t="s">
        <v>497</v>
      </c>
      <c r="B155" s="126" t="s">
        <v>348</v>
      </c>
      <c r="C155" s="3">
        <v>160</v>
      </c>
      <c r="D155" s="113">
        <v>1</v>
      </c>
      <c r="E155" s="5" t="s">
        <v>498</v>
      </c>
      <c r="F155" s="29" t="s">
        <v>499</v>
      </c>
      <c r="G155" s="6">
        <v>15</v>
      </c>
      <c r="H155" s="124">
        <v>1</v>
      </c>
      <c r="I155" s="6">
        <f>G155/C155</f>
        <v>9.375E-2</v>
      </c>
      <c r="J155" s="113">
        <f>C155*H155</f>
        <v>160</v>
      </c>
      <c r="K155" s="113" t="s">
        <v>25</v>
      </c>
      <c r="L155" s="105">
        <f>G155*H155</f>
        <v>15</v>
      </c>
      <c r="M155" s="3"/>
      <c r="N155" s="3"/>
      <c r="O155" s="3"/>
    </row>
    <row r="156" spans="1:66" ht="19">
      <c r="A156" s="121" t="s">
        <v>500</v>
      </c>
      <c r="B156" s="126" t="s">
        <v>405</v>
      </c>
      <c r="C156" s="3">
        <v>4</v>
      </c>
      <c r="D156" s="125">
        <v>0.5</v>
      </c>
      <c r="E156" s="5" t="s">
        <v>501</v>
      </c>
      <c r="F156" s="3" t="s">
        <v>502</v>
      </c>
      <c r="G156" s="6">
        <v>6</v>
      </c>
      <c r="H156" s="124">
        <v>1</v>
      </c>
      <c r="I156" s="6">
        <f>G156/C156</f>
        <v>1.5</v>
      </c>
      <c r="J156" s="113">
        <f>C156*H156</f>
        <v>4</v>
      </c>
      <c r="K156" s="113" t="s">
        <v>25</v>
      </c>
      <c r="L156" s="105">
        <f>G156*H156</f>
        <v>6</v>
      </c>
      <c r="M156" s="3"/>
      <c r="N156" s="3"/>
      <c r="O156" s="3"/>
    </row>
    <row r="157" spans="1:66" ht="19">
      <c r="A157" s="121" t="s">
        <v>503</v>
      </c>
      <c r="B157" s="147" t="s">
        <v>422</v>
      </c>
      <c r="C157" s="3">
        <v>1</v>
      </c>
      <c r="D157" s="113">
        <v>1</v>
      </c>
      <c r="E157" s="5" t="s">
        <v>504</v>
      </c>
      <c r="F157" s="3" t="s">
        <v>505</v>
      </c>
      <c r="G157" s="105">
        <v>29</v>
      </c>
      <c r="H157" s="124">
        <v>1</v>
      </c>
      <c r="I157" s="6">
        <f>G157/C157</f>
        <v>29</v>
      </c>
      <c r="J157" s="113">
        <v>1</v>
      </c>
      <c r="K157" s="113" t="s">
        <v>25</v>
      </c>
      <c r="L157" s="105">
        <f t="shared" ref="L157:L171" si="18">H157*G157</f>
        <v>29</v>
      </c>
      <c r="M157" s="6"/>
      <c r="N157" s="6"/>
      <c r="O157" s="6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</row>
    <row r="158" spans="1:66" ht="19">
      <c r="A158" s="63" t="s">
        <v>506</v>
      </c>
      <c r="B158" s="147" t="s">
        <v>348</v>
      </c>
      <c r="C158" s="135">
        <v>200</v>
      </c>
      <c r="D158" s="128">
        <v>1</v>
      </c>
      <c r="E158" s="95" t="s">
        <v>507</v>
      </c>
      <c r="F158" s="129" t="s">
        <v>508</v>
      </c>
      <c r="G158" s="130">
        <v>15</v>
      </c>
      <c r="H158" s="128">
        <v>1</v>
      </c>
      <c r="I158" s="130">
        <v>0.1</v>
      </c>
      <c r="J158" s="130">
        <v>200</v>
      </c>
      <c r="K158" s="131" t="s">
        <v>48</v>
      </c>
      <c r="L158" s="105">
        <f t="shared" si="18"/>
        <v>15</v>
      </c>
      <c r="M158" s="132"/>
      <c r="N158" s="133">
        <v>120</v>
      </c>
      <c r="O158" s="134">
        <v>12</v>
      </c>
    </row>
    <row r="159" spans="1:66" ht="19">
      <c r="A159" s="63" t="s">
        <v>509</v>
      </c>
      <c r="B159" s="126" t="s">
        <v>1067</v>
      </c>
      <c r="C159" s="135">
        <v>18</v>
      </c>
      <c r="D159" s="128">
        <v>1</v>
      </c>
      <c r="E159" s="59" t="s">
        <v>510</v>
      </c>
      <c r="F159" s="136" t="s">
        <v>511</v>
      </c>
      <c r="G159" s="130">
        <v>19</v>
      </c>
      <c r="H159" s="128">
        <v>1</v>
      </c>
      <c r="I159" s="130">
        <v>1.06</v>
      </c>
      <c r="J159" s="130">
        <v>18</v>
      </c>
      <c r="K159" s="131" t="s">
        <v>25</v>
      </c>
      <c r="L159" s="105">
        <f t="shared" si="18"/>
        <v>19</v>
      </c>
      <c r="M159" s="132"/>
      <c r="N159" s="133">
        <v>30</v>
      </c>
      <c r="O159" s="134">
        <v>31.67</v>
      </c>
    </row>
    <row r="160" spans="1:66" ht="15.75" customHeight="1">
      <c r="A160" s="121" t="s">
        <v>512</v>
      </c>
      <c r="B160" s="126" t="s">
        <v>1067</v>
      </c>
      <c r="C160" s="3">
        <v>40</v>
      </c>
      <c r="D160" s="113">
        <v>1</v>
      </c>
      <c r="E160" s="5" t="s">
        <v>513</v>
      </c>
      <c r="F160" s="3" t="s">
        <v>514</v>
      </c>
      <c r="G160" s="6">
        <v>14</v>
      </c>
      <c r="H160" s="124">
        <v>1</v>
      </c>
      <c r="I160" s="6">
        <f>G160/C160</f>
        <v>0.35</v>
      </c>
      <c r="J160" s="113">
        <f>H160*C160</f>
        <v>40</v>
      </c>
      <c r="K160" s="113" t="s">
        <v>25</v>
      </c>
      <c r="L160" s="105">
        <f t="shared" si="18"/>
        <v>14</v>
      </c>
      <c r="M160" s="3"/>
      <c r="N160" s="3">
        <v>90</v>
      </c>
      <c r="O160" s="6">
        <f>N160*I160</f>
        <v>31.499999999999996</v>
      </c>
    </row>
    <row r="161" spans="1:66" ht="15.75" customHeight="1">
      <c r="A161" s="121" t="s">
        <v>515</v>
      </c>
      <c r="B161" s="126" t="s">
        <v>1067</v>
      </c>
      <c r="C161" s="3">
        <v>33</v>
      </c>
      <c r="D161" s="113">
        <v>1</v>
      </c>
      <c r="E161" s="5" t="s">
        <v>516</v>
      </c>
      <c r="F161" s="3" t="s">
        <v>517</v>
      </c>
      <c r="G161" s="6">
        <v>26</v>
      </c>
      <c r="H161" s="124">
        <v>1</v>
      </c>
      <c r="I161" s="6">
        <f>G161/C161</f>
        <v>0.78787878787878785</v>
      </c>
      <c r="J161" s="113">
        <f>H161*C161</f>
        <v>33</v>
      </c>
      <c r="K161" s="113" t="s">
        <v>25</v>
      </c>
      <c r="L161" s="105">
        <f t="shared" si="18"/>
        <v>26</v>
      </c>
      <c r="M161" s="3"/>
      <c r="N161" s="3">
        <v>30</v>
      </c>
      <c r="O161" s="6"/>
    </row>
    <row r="162" spans="1:66" ht="15.75" customHeight="1">
      <c r="A162" s="121" t="s">
        <v>518</v>
      </c>
      <c r="B162" s="126" t="s">
        <v>1067</v>
      </c>
      <c r="C162" s="3">
        <v>24</v>
      </c>
      <c r="D162" s="113">
        <v>2</v>
      </c>
      <c r="E162" s="5" t="s">
        <v>519</v>
      </c>
      <c r="F162" s="3" t="s">
        <v>520</v>
      </c>
      <c r="G162" s="6">
        <v>15</v>
      </c>
      <c r="H162" s="124">
        <v>2</v>
      </c>
      <c r="I162" s="6">
        <f>G162/C162</f>
        <v>0.625</v>
      </c>
      <c r="J162" s="113">
        <f>H162*C162</f>
        <v>48</v>
      </c>
      <c r="K162" s="113" t="s">
        <v>25</v>
      </c>
      <c r="L162" s="105">
        <f t="shared" si="18"/>
        <v>30</v>
      </c>
      <c r="M162" s="3"/>
      <c r="N162" s="3">
        <v>90</v>
      </c>
      <c r="O162" s="6">
        <f>N162*I162</f>
        <v>56.25</v>
      </c>
    </row>
    <row r="163" spans="1:66" ht="15.75" customHeight="1">
      <c r="A163" s="121" t="s">
        <v>521</v>
      </c>
      <c r="B163" s="147" t="s">
        <v>522</v>
      </c>
      <c r="C163" s="3">
        <v>30</v>
      </c>
      <c r="D163" s="113">
        <v>2</v>
      </c>
      <c r="E163" s="5" t="s">
        <v>523</v>
      </c>
      <c r="F163" s="3" t="s">
        <v>524</v>
      </c>
      <c r="G163" s="30">
        <v>59</v>
      </c>
      <c r="H163" s="124">
        <v>1</v>
      </c>
      <c r="I163" s="6"/>
      <c r="J163" s="113"/>
      <c r="K163" s="113"/>
      <c r="L163" s="105">
        <f t="shared" si="18"/>
        <v>59</v>
      </c>
      <c r="M163" s="3"/>
      <c r="N163" s="3"/>
      <c r="O163" s="6"/>
    </row>
    <row r="164" spans="1:66" ht="15.75" customHeight="1">
      <c r="A164" s="121" t="s">
        <v>525</v>
      </c>
      <c r="B164" s="147" t="s">
        <v>522</v>
      </c>
      <c r="C164" s="3">
        <v>168</v>
      </c>
      <c r="D164" s="113">
        <v>1</v>
      </c>
      <c r="E164" s="5" t="s">
        <v>526</v>
      </c>
      <c r="F164" s="3" t="s">
        <v>527</v>
      </c>
      <c r="G164" s="6">
        <v>70</v>
      </c>
      <c r="H164" s="124">
        <v>1</v>
      </c>
      <c r="I164" s="6"/>
      <c r="J164" s="113"/>
      <c r="K164" s="113"/>
      <c r="L164" s="105">
        <f t="shared" si="18"/>
        <v>70</v>
      </c>
      <c r="M164" s="3"/>
      <c r="N164" s="3"/>
      <c r="O164" s="6"/>
    </row>
    <row r="165" spans="1:66" ht="15.75" customHeight="1">
      <c r="A165" s="121" t="s">
        <v>528</v>
      </c>
      <c r="B165" s="147" t="s">
        <v>522</v>
      </c>
      <c r="C165" s="3">
        <v>2</v>
      </c>
      <c r="D165" s="113">
        <v>1</v>
      </c>
      <c r="E165" s="5" t="s">
        <v>529</v>
      </c>
      <c r="F165" s="3" t="s">
        <v>530</v>
      </c>
      <c r="G165" s="6">
        <v>15</v>
      </c>
      <c r="H165" s="124">
        <v>1</v>
      </c>
      <c r="I165" s="6"/>
      <c r="J165" s="113"/>
      <c r="K165" s="113" t="s">
        <v>531</v>
      </c>
      <c r="L165" s="105">
        <f t="shared" si="18"/>
        <v>15</v>
      </c>
      <c r="M165" s="3"/>
      <c r="N165" s="3"/>
      <c r="O165" s="6"/>
    </row>
    <row r="166" spans="1:66" ht="15.75" customHeight="1">
      <c r="A166" s="121" t="s">
        <v>532</v>
      </c>
      <c r="B166" s="147" t="s">
        <v>522</v>
      </c>
      <c r="C166" s="3">
        <v>3</v>
      </c>
      <c r="D166" s="113">
        <v>1</v>
      </c>
      <c r="E166" s="5" t="s">
        <v>533</v>
      </c>
      <c r="F166" s="3" t="s">
        <v>534</v>
      </c>
      <c r="G166" s="6">
        <v>20</v>
      </c>
      <c r="H166" s="124">
        <v>1</v>
      </c>
      <c r="I166" s="6"/>
      <c r="J166" s="113"/>
      <c r="K166" s="113" t="s">
        <v>25</v>
      </c>
      <c r="L166" s="105">
        <f t="shared" si="18"/>
        <v>20</v>
      </c>
      <c r="M166" s="3"/>
      <c r="N166" s="3"/>
      <c r="O166" s="6"/>
    </row>
    <row r="167" spans="1:66" ht="15.75" customHeight="1">
      <c r="A167" s="121" t="s">
        <v>535</v>
      </c>
      <c r="B167" s="147" t="s">
        <v>522</v>
      </c>
      <c r="C167" s="3">
        <v>7</v>
      </c>
      <c r="D167" s="113">
        <v>2</v>
      </c>
      <c r="E167" s="5" t="s">
        <v>536</v>
      </c>
      <c r="F167" s="3" t="s">
        <v>537</v>
      </c>
      <c r="G167" s="6">
        <v>17</v>
      </c>
      <c r="H167" s="124">
        <v>2</v>
      </c>
      <c r="I167" s="6"/>
      <c r="J167" s="113"/>
      <c r="K167" s="113" t="s">
        <v>25</v>
      </c>
      <c r="L167" s="105">
        <f t="shared" si="18"/>
        <v>34</v>
      </c>
      <c r="M167" s="3"/>
      <c r="N167" s="3"/>
      <c r="O167" s="6"/>
    </row>
    <row r="168" spans="1:66" ht="15.75" customHeight="1">
      <c r="A168" s="121" t="s">
        <v>538</v>
      </c>
      <c r="B168" s="147" t="s">
        <v>522</v>
      </c>
      <c r="C168" s="3">
        <v>4</v>
      </c>
      <c r="D168" s="113">
        <v>1</v>
      </c>
      <c r="E168" s="5" t="s">
        <v>539</v>
      </c>
      <c r="F168" s="3" t="s">
        <v>540</v>
      </c>
      <c r="G168" s="6">
        <v>20</v>
      </c>
      <c r="H168" s="124">
        <v>1</v>
      </c>
      <c r="I168" s="6"/>
      <c r="J168" s="113"/>
      <c r="K168" s="113" t="s">
        <v>25</v>
      </c>
      <c r="L168" s="105">
        <f t="shared" si="18"/>
        <v>20</v>
      </c>
      <c r="M168" s="3"/>
      <c r="N168" s="3"/>
      <c r="O168" s="6"/>
    </row>
    <row r="169" spans="1:66" s="358" customFormat="1" ht="15.75" customHeight="1">
      <c r="A169" s="373" t="s">
        <v>541</v>
      </c>
      <c r="B169" s="374" t="s">
        <v>522</v>
      </c>
      <c r="C169" s="375">
        <v>25</v>
      </c>
      <c r="D169" s="376">
        <v>2</v>
      </c>
      <c r="E169" s="377" t="s">
        <v>542</v>
      </c>
      <c r="F169" s="375" t="s">
        <v>543</v>
      </c>
      <c r="G169" s="378">
        <v>14</v>
      </c>
      <c r="H169" s="379">
        <v>2</v>
      </c>
      <c r="I169" s="378"/>
      <c r="J169" s="376"/>
      <c r="K169" s="376" t="s">
        <v>20</v>
      </c>
      <c r="L169" s="380">
        <f t="shared" si="18"/>
        <v>28</v>
      </c>
      <c r="M169" s="375"/>
      <c r="N169" s="375"/>
      <c r="O169" s="378"/>
    </row>
    <row r="170" spans="1:66" s="389" customFormat="1" ht="15.75" customHeight="1">
      <c r="A170" s="381" t="s">
        <v>544</v>
      </c>
      <c r="B170" s="382" t="s">
        <v>522</v>
      </c>
      <c r="C170" s="383">
        <v>12</v>
      </c>
      <c r="D170" s="384">
        <v>1</v>
      </c>
      <c r="E170" s="385" t="s">
        <v>545</v>
      </c>
      <c r="F170" s="383" t="s">
        <v>546</v>
      </c>
      <c r="G170" s="386">
        <v>16</v>
      </c>
      <c r="H170" s="387">
        <v>1</v>
      </c>
      <c r="I170" s="386"/>
      <c r="J170" s="384"/>
      <c r="K170" s="384" t="s">
        <v>25</v>
      </c>
      <c r="L170" s="388">
        <f t="shared" si="18"/>
        <v>16</v>
      </c>
      <c r="M170" s="383"/>
      <c r="N170" s="383"/>
      <c r="O170" s="386"/>
    </row>
    <row r="171" spans="1:66" s="389" customFormat="1" ht="15.75" customHeight="1">
      <c r="A171" s="381" t="s">
        <v>547</v>
      </c>
      <c r="B171" s="382" t="s">
        <v>522</v>
      </c>
      <c r="C171" s="383">
        <v>3</v>
      </c>
      <c r="D171" s="390">
        <v>0.5</v>
      </c>
      <c r="E171" s="385" t="s">
        <v>548</v>
      </c>
      <c r="F171" s="383" t="s">
        <v>549</v>
      </c>
      <c r="G171" s="386">
        <v>29</v>
      </c>
      <c r="H171" s="387">
        <v>1</v>
      </c>
      <c r="I171" s="386"/>
      <c r="J171" s="384"/>
      <c r="K171" s="384" t="s">
        <v>25</v>
      </c>
      <c r="L171" s="388">
        <f t="shared" si="18"/>
        <v>29</v>
      </c>
      <c r="M171" s="383"/>
      <c r="N171" s="383"/>
      <c r="O171" s="386"/>
    </row>
    <row r="172" spans="1:66" ht="15.75" customHeight="1">
      <c r="A172" s="99"/>
      <c r="B172" s="137"/>
      <c r="C172" s="27"/>
      <c r="D172" s="100"/>
      <c r="E172" s="55"/>
      <c r="F172" s="27"/>
      <c r="G172" s="28"/>
      <c r="H172" s="44"/>
      <c r="I172" s="28"/>
      <c r="J172" s="100"/>
      <c r="K172" s="100"/>
      <c r="L172" s="43"/>
      <c r="M172" s="27"/>
      <c r="N172" s="27"/>
      <c r="O172" s="28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</row>
    <row r="173" spans="1:66" ht="19">
      <c r="A173" s="99"/>
      <c r="B173" s="137"/>
      <c r="C173" s="27"/>
      <c r="D173" s="100"/>
      <c r="E173" s="55"/>
      <c r="F173" s="27"/>
      <c r="G173" s="28"/>
      <c r="H173" s="44"/>
      <c r="I173" s="28"/>
      <c r="J173" s="100"/>
      <c r="K173" s="100"/>
      <c r="L173" s="43"/>
      <c r="M173" s="27"/>
      <c r="N173" s="27"/>
      <c r="O173" s="28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</row>
    <row r="174" spans="1:66" ht="15.75" customHeight="1">
      <c r="A174" s="99"/>
      <c r="B174" s="137"/>
      <c r="C174" s="27"/>
      <c r="D174" s="100"/>
      <c r="E174" s="55"/>
      <c r="F174" s="27"/>
      <c r="G174" s="28"/>
      <c r="H174" s="44"/>
      <c r="I174" s="28"/>
      <c r="J174" s="100"/>
      <c r="K174" s="100"/>
      <c r="L174" s="43"/>
      <c r="M174" s="27"/>
      <c r="N174" s="27"/>
      <c r="O174" s="28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</row>
    <row r="175" spans="1:66" ht="15.75" customHeight="1">
      <c r="A175" s="99"/>
      <c r="B175" s="137"/>
      <c r="C175" s="27"/>
      <c r="D175" s="100"/>
      <c r="E175" s="55"/>
      <c r="F175" s="27"/>
      <c r="G175" s="28"/>
      <c r="H175" s="44"/>
      <c r="I175" s="28"/>
      <c r="J175" s="100"/>
      <c r="K175" s="100"/>
      <c r="L175" s="43"/>
      <c r="M175" s="27"/>
      <c r="N175" s="27"/>
      <c r="O175" s="28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</row>
    <row r="176" spans="1:66" ht="15.75" customHeight="1">
      <c r="A176" s="99"/>
      <c r="B176" s="137"/>
      <c r="C176" s="27"/>
      <c r="D176" s="100"/>
      <c r="E176" s="55"/>
      <c r="F176" s="27"/>
      <c r="G176" s="28"/>
      <c r="H176" s="44"/>
      <c r="I176" s="28"/>
      <c r="J176" s="100"/>
      <c r="K176" s="100"/>
      <c r="L176" s="43"/>
      <c r="M176" s="27"/>
      <c r="N176" s="27"/>
      <c r="O176" s="28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</row>
    <row r="177" spans="1:66" ht="15.75" customHeight="1">
      <c r="A177" s="99"/>
      <c r="B177" s="137"/>
      <c r="C177" s="27"/>
      <c r="D177" s="100"/>
      <c r="E177" s="55"/>
      <c r="F177" s="27"/>
      <c r="G177" s="28"/>
      <c r="H177" s="44"/>
      <c r="I177" s="28"/>
      <c r="J177" s="100"/>
      <c r="K177" s="100"/>
      <c r="L177" s="43"/>
      <c r="M177" s="27"/>
      <c r="N177" s="27"/>
      <c r="O177" s="28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</row>
    <row r="178" spans="1:66" ht="15.75" customHeight="1">
      <c r="A178" s="99"/>
      <c r="B178" s="137"/>
      <c r="C178" s="27"/>
      <c r="D178" s="100"/>
      <c r="E178" s="55"/>
      <c r="F178" s="27"/>
      <c r="G178" s="28"/>
      <c r="H178" s="44"/>
      <c r="I178" s="28"/>
      <c r="J178" s="100"/>
      <c r="K178" s="100"/>
      <c r="L178" s="43"/>
      <c r="M178" s="27"/>
      <c r="N178" s="27"/>
      <c r="O178" s="28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</row>
    <row r="179" spans="1:66" ht="15.75" customHeight="1">
      <c r="A179" s="99"/>
      <c r="B179" s="137"/>
      <c r="C179" s="27"/>
      <c r="D179" s="100"/>
      <c r="E179" s="55"/>
      <c r="F179" s="27"/>
      <c r="G179" s="28"/>
      <c r="H179" s="44"/>
      <c r="I179" s="28"/>
      <c r="J179" s="100"/>
      <c r="K179" s="100"/>
      <c r="L179" s="43"/>
      <c r="M179" s="27"/>
      <c r="N179" s="27"/>
      <c r="O179" s="28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</row>
    <row r="180" spans="1:66" ht="15.75" customHeight="1">
      <c r="A180" s="99"/>
      <c r="B180" s="137"/>
      <c r="C180" s="27"/>
      <c r="D180" s="100"/>
      <c r="E180" s="55"/>
      <c r="F180" s="27"/>
      <c r="G180" s="28"/>
      <c r="H180" s="44"/>
      <c r="I180" s="28"/>
      <c r="J180" s="100"/>
      <c r="K180" s="100"/>
      <c r="L180" s="43"/>
      <c r="M180" s="27"/>
      <c r="N180" s="27"/>
      <c r="O180" s="28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</row>
    <row r="181" spans="1:66" ht="15.75" customHeight="1">
      <c r="A181" s="99"/>
      <c r="B181" s="137"/>
      <c r="C181" s="27"/>
      <c r="D181" s="100"/>
      <c r="E181" s="55"/>
      <c r="F181" s="27"/>
      <c r="G181" s="28"/>
      <c r="H181" s="44"/>
      <c r="I181" s="28"/>
      <c r="J181" s="100"/>
      <c r="K181" s="100"/>
      <c r="L181" s="43"/>
      <c r="M181" s="27"/>
      <c r="N181" s="27"/>
      <c r="O181" s="28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</row>
    <row r="182" spans="1:66" ht="15.75" customHeight="1">
      <c r="A182" s="99"/>
      <c r="B182" s="137"/>
      <c r="C182" s="27"/>
      <c r="D182" s="100"/>
      <c r="E182" s="55"/>
      <c r="F182" s="27"/>
      <c r="G182" s="28"/>
      <c r="H182" s="44"/>
      <c r="I182" s="28"/>
      <c r="J182" s="100"/>
      <c r="K182" s="100"/>
      <c r="L182" s="43"/>
      <c r="M182" s="27"/>
      <c r="N182" s="27"/>
      <c r="O182" s="28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</row>
    <row r="183" spans="1:66" ht="15.75" customHeight="1">
      <c r="A183" s="99"/>
      <c r="B183" s="137"/>
      <c r="C183" s="27"/>
      <c r="D183" s="100"/>
      <c r="E183" s="55"/>
      <c r="F183" s="27"/>
      <c r="G183" s="28"/>
      <c r="H183" s="44"/>
      <c r="I183" s="28"/>
      <c r="J183" s="100"/>
      <c r="K183" s="100"/>
      <c r="L183" s="43"/>
      <c r="M183" s="27"/>
      <c r="N183" s="27"/>
      <c r="O183" s="28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</row>
    <row r="184" spans="1:66" ht="15.75" customHeight="1">
      <c r="A184" s="99"/>
      <c r="B184" s="137"/>
      <c r="C184" s="27"/>
      <c r="D184" s="100"/>
      <c r="E184" s="55"/>
      <c r="F184" s="27"/>
      <c r="G184" s="28"/>
      <c r="H184" s="44"/>
      <c r="I184" s="28"/>
      <c r="J184" s="100"/>
      <c r="K184" s="100"/>
      <c r="L184" s="43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</row>
    <row r="185" spans="1:66" ht="15.75" customHeight="1">
      <c r="A185" s="99"/>
      <c r="B185" s="137"/>
      <c r="C185" s="27"/>
      <c r="D185" s="100"/>
      <c r="E185" s="55"/>
      <c r="F185" s="27"/>
      <c r="G185" s="28"/>
      <c r="H185" s="44"/>
      <c r="I185" s="28"/>
      <c r="J185" s="100"/>
      <c r="K185" s="100"/>
      <c r="L185" s="43"/>
      <c r="M185" s="27"/>
      <c r="N185" s="27"/>
      <c r="O185" s="28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</row>
    <row r="186" spans="1:66" ht="15.75" customHeight="1">
      <c r="A186" s="99"/>
      <c r="B186" s="137"/>
      <c r="C186" s="27"/>
      <c r="D186" s="100"/>
      <c r="E186" s="55"/>
      <c r="F186" s="27"/>
      <c r="G186" s="28"/>
      <c r="H186" s="44"/>
      <c r="I186" s="28"/>
      <c r="J186" s="100"/>
      <c r="K186" s="100"/>
      <c r="L186" s="43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</row>
    <row r="187" spans="1:66" ht="15.75" customHeight="1">
      <c r="A187" s="99"/>
      <c r="B187" s="137"/>
      <c r="C187" s="27"/>
      <c r="D187" s="100"/>
      <c r="E187" s="55"/>
      <c r="F187" s="27"/>
      <c r="G187" s="28"/>
      <c r="H187" s="44"/>
      <c r="I187" s="28"/>
      <c r="J187" s="100"/>
      <c r="K187" s="100"/>
      <c r="L187" s="43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</row>
    <row r="188" spans="1:66" ht="15.75" customHeight="1">
      <c r="A188" s="99"/>
      <c r="B188" s="137"/>
      <c r="C188" s="27"/>
      <c r="D188" s="100"/>
      <c r="E188" s="55"/>
      <c r="F188" s="27"/>
      <c r="G188" s="28"/>
      <c r="H188" s="44"/>
      <c r="I188" s="28"/>
      <c r="J188" s="100"/>
      <c r="K188" s="100"/>
      <c r="L188" s="43"/>
      <c r="M188" s="27"/>
      <c r="N188" s="27"/>
      <c r="O188" s="28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</row>
    <row r="189" spans="1:66" ht="15.75" customHeight="1">
      <c r="A189" s="99"/>
      <c r="B189" s="137"/>
      <c r="C189" s="27"/>
      <c r="D189" s="100"/>
      <c r="E189" s="55"/>
      <c r="F189" s="27"/>
      <c r="G189" s="28"/>
      <c r="H189" s="44"/>
      <c r="I189" s="28"/>
      <c r="J189" s="100"/>
      <c r="K189" s="100"/>
      <c r="L189" s="43"/>
      <c r="M189" s="27"/>
      <c r="N189" s="27"/>
      <c r="O189" s="28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</row>
    <row r="190" spans="1:66" ht="15.75" customHeight="1">
      <c r="A190" s="99"/>
      <c r="B190" s="137"/>
      <c r="C190" s="27"/>
      <c r="D190" s="100"/>
      <c r="E190" s="55"/>
      <c r="F190" s="27"/>
      <c r="G190" s="28"/>
      <c r="H190" s="44"/>
      <c r="I190" s="28"/>
      <c r="J190" s="100"/>
      <c r="K190" s="100"/>
      <c r="L190" s="43"/>
      <c r="M190" s="27"/>
      <c r="N190" s="27"/>
      <c r="O190" s="28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</row>
    <row r="191" spans="1:66" ht="15.75" customHeight="1">
      <c r="A191" s="99"/>
      <c r="B191" s="137"/>
      <c r="C191" s="27"/>
      <c r="D191" s="100"/>
      <c r="E191" s="55"/>
      <c r="F191" s="27"/>
      <c r="G191" s="28"/>
      <c r="H191" s="44"/>
      <c r="I191" s="28"/>
      <c r="J191" s="100"/>
      <c r="K191" s="100"/>
      <c r="L191" s="43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</row>
    <row r="192" spans="1:66" ht="19">
      <c r="A192" s="99"/>
      <c r="B192" s="137"/>
      <c r="C192" s="27"/>
      <c r="D192" s="100"/>
      <c r="E192" s="55"/>
      <c r="F192" s="27"/>
      <c r="G192" s="28"/>
      <c r="H192" s="44"/>
      <c r="I192" s="28"/>
      <c r="J192" s="100"/>
      <c r="K192" s="100"/>
      <c r="L192" s="43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</row>
    <row r="193" spans="1:66" ht="19">
      <c r="A193" s="99"/>
      <c r="B193" s="137"/>
      <c r="C193" s="27"/>
      <c r="D193" s="100"/>
      <c r="E193" s="55"/>
      <c r="F193" s="27"/>
      <c r="G193" s="28"/>
      <c r="H193" s="44"/>
      <c r="I193" s="28"/>
      <c r="J193" s="100"/>
      <c r="K193" s="100"/>
      <c r="L193" s="43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</row>
    <row r="194" spans="1:66" ht="19">
      <c r="A194" s="99"/>
      <c r="B194" s="137"/>
      <c r="C194" s="27"/>
      <c r="D194" s="100"/>
      <c r="E194" s="55"/>
      <c r="F194" s="27"/>
      <c r="G194" s="28"/>
      <c r="H194" s="44"/>
      <c r="I194" s="28"/>
      <c r="J194" s="100"/>
      <c r="K194" s="100"/>
      <c r="L194" s="43"/>
      <c r="M194" s="27"/>
      <c r="N194" s="27"/>
      <c r="O194" s="28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</row>
    <row r="195" spans="1:66" ht="19">
      <c r="A195" s="99"/>
      <c r="B195" s="137"/>
      <c r="C195" s="27"/>
      <c r="D195" s="100"/>
      <c r="E195" s="55"/>
      <c r="F195" s="27"/>
      <c r="G195" s="28"/>
      <c r="H195" s="44"/>
      <c r="I195" s="28"/>
      <c r="J195" s="100"/>
      <c r="K195" s="100"/>
      <c r="L195" s="43"/>
      <c r="M195" s="27"/>
      <c r="N195" s="27"/>
      <c r="O195" s="28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</row>
    <row r="196" spans="1:66" ht="19">
      <c r="A196" s="99"/>
      <c r="B196" s="137"/>
      <c r="C196" s="27"/>
      <c r="D196" s="100"/>
      <c r="E196" s="55"/>
      <c r="F196" s="27"/>
      <c r="G196" s="28"/>
      <c r="H196" s="44"/>
      <c r="I196" s="28"/>
      <c r="J196" s="100"/>
      <c r="K196" s="100"/>
      <c r="L196" s="43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</row>
    <row r="197" spans="1:66" ht="19">
      <c r="A197" s="99"/>
      <c r="B197" s="137"/>
      <c r="C197" s="27"/>
      <c r="D197" s="100"/>
      <c r="E197" s="55"/>
      <c r="F197" s="27"/>
      <c r="G197" s="28"/>
      <c r="H197" s="44"/>
      <c r="I197" s="28"/>
      <c r="J197" s="100"/>
      <c r="K197" s="100"/>
      <c r="L197" s="43"/>
      <c r="M197" s="27"/>
      <c r="N197" s="27"/>
      <c r="O197" s="28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</row>
    <row r="198" spans="1:66" ht="19">
      <c r="A198" s="99"/>
      <c r="B198" s="137"/>
      <c r="C198" s="27"/>
      <c r="D198" s="100"/>
      <c r="E198" s="55"/>
      <c r="F198" s="27"/>
      <c r="G198" s="28"/>
      <c r="H198" s="44"/>
      <c r="I198" s="28"/>
      <c r="J198" s="100"/>
      <c r="K198" s="100"/>
      <c r="L198" s="43"/>
      <c r="M198" s="27"/>
      <c r="N198" s="27"/>
      <c r="O198" s="28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</row>
    <row r="199" spans="1:66" ht="19">
      <c r="A199" s="99"/>
      <c r="B199" s="137"/>
      <c r="C199" s="27"/>
      <c r="D199" s="100"/>
      <c r="E199" s="55"/>
      <c r="F199" s="27"/>
      <c r="G199" s="28"/>
      <c r="H199" s="44"/>
      <c r="I199" s="27"/>
      <c r="J199" s="100"/>
      <c r="K199" s="100"/>
      <c r="L199" s="39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</row>
    <row r="200" spans="1:66" ht="19">
      <c r="A200" s="55"/>
      <c r="B200" s="137"/>
      <c r="C200" s="27"/>
      <c r="D200" s="40"/>
      <c r="E200" s="55"/>
      <c r="F200" s="27"/>
      <c r="G200" s="27"/>
      <c r="H200" s="44"/>
      <c r="I200" s="27"/>
      <c r="J200" s="27"/>
      <c r="K200" s="27"/>
      <c r="L200" s="39"/>
      <c r="M200" s="27"/>
      <c r="N200" s="27"/>
      <c r="O200" s="27"/>
    </row>
    <row r="201" spans="1:66" ht="15.75" customHeight="1">
      <c r="A201" s="99"/>
      <c r="B201" s="137"/>
      <c r="C201" s="27"/>
      <c r="D201" s="100"/>
      <c r="E201" s="55"/>
      <c r="F201" s="27"/>
      <c r="G201" s="28"/>
      <c r="H201" s="44"/>
      <c r="I201" s="28"/>
      <c r="J201" s="100"/>
      <c r="K201" s="100"/>
      <c r="L201" s="43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</row>
    <row r="202" spans="1:66" ht="15.75" customHeight="1">
      <c r="A202" s="99"/>
      <c r="B202" s="137"/>
      <c r="C202" s="27"/>
      <c r="D202" s="100"/>
      <c r="E202" s="55"/>
      <c r="F202" s="27"/>
      <c r="G202" s="28"/>
      <c r="H202" s="44"/>
      <c r="I202" s="28"/>
      <c r="J202" s="100"/>
      <c r="K202" s="100"/>
      <c r="L202" s="43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</row>
    <row r="203" spans="1:66" ht="15.75" customHeight="1">
      <c r="A203" s="99"/>
      <c r="B203" s="137"/>
      <c r="C203" s="27"/>
      <c r="D203" s="100"/>
      <c r="E203" s="55"/>
      <c r="F203" s="27"/>
      <c r="G203" s="28"/>
      <c r="H203" s="44"/>
      <c r="I203" s="28"/>
      <c r="J203" s="100"/>
      <c r="K203" s="100"/>
      <c r="L203" s="43"/>
      <c r="M203" s="27"/>
      <c r="N203" s="27"/>
      <c r="O203" s="28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</row>
    <row r="204" spans="1:66" ht="15.75" customHeight="1">
      <c r="A204" s="99"/>
      <c r="B204" s="137"/>
      <c r="C204" s="27"/>
      <c r="D204" s="100"/>
      <c r="E204" s="55"/>
      <c r="F204" s="27"/>
      <c r="G204" s="28"/>
      <c r="H204" s="44"/>
      <c r="I204" s="28"/>
      <c r="J204" s="100"/>
      <c r="K204" s="100"/>
      <c r="L204" s="43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</row>
    <row r="205" spans="1:66" ht="19">
      <c r="A205" s="55"/>
      <c r="B205" s="137"/>
      <c r="C205" s="27"/>
      <c r="D205" s="40"/>
      <c r="E205" s="55"/>
      <c r="F205" s="27"/>
      <c r="G205" s="27"/>
      <c r="H205" s="44"/>
      <c r="I205" s="27"/>
      <c r="J205" s="27"/>
      <c r="K205" s="27"/>
      <c r="L205" s="39"/>
      <c r="M205" s="27"/>
      <c r="N205" s="27"/>
      <c r="O205" s="27"/>
    </row>
    <row r="206" spans="1:66" ht="19">
      <c r="A206" s="55"/>
      <c r="B206" s="137"/>
      <c r="C206" s="27"/>
      <c r="D206" s="40"/>
      <c r="E206" s="55"/>
      <c r="F206" s="27"/>
      <c r="G206" s="27"/>
      <c r="H206" s="44"/>
      <c r="I206" s="27"/>
      <c r="J206" s="27"/>
      <c r="K206" s="27"/>
      <c r="L206" s="39"/>
      <c r="M206" s="27"/>
      <c r="N206" s="27"/>
      <c r="O206" s="27"/>
    </row>
    <row r="207" spans="1:66" ht="19">
      <c r="A207" s="55"/>
      <c r="B207" s="137"/>
      <c r="C207" s="27"/>
      <c r="D207" s="40"/>
      <c r="E207" s="55"/>
      <c r="F207" s="27"/>
      <c r="G207" s="27"/>
      <c r="H207" s="44"/>
      <c r="I207" s="27"/>
      <c r="J207" s="27"/>
      <c r="K207" s="27"/>
      <c r="L207" s="39"/>
      <c r="M207" s="27"/>
      <c r="N207" s="27"/>
      <c r="O207" s="27"/>
    </row>
    <row r="208" spans="1:66" ht="19">
      <c r="A208" s="55"/>
      <c r="B208" s="137"/>
      <c r="C208" s="27"/>
      <c r="D208" s="40"/>
      <c r="E208" s="55"/>
      <c r="F208" s="27"/>
      <c r="G208" s="27"/>
      <c r="H208" s="44"/>
      <c r="I208" s="27"/>
      <c r="J208" s="27"/>
      <c r="K208" s="27"/>
      <c r="L208" s="138"/>
      <c r="M208" s="27"/>
      <c r="N208" s="27"/>
      <c r="O208" s="27"/>
    </row>
    <row r="209" spans="1:15" ht="15.75" customHeight="1">
      <c r="A209" s="139"/>
      <c r="B209" s="140"/>
      <c r="C209" s="141"/>
      <c r="D209" s="142"/>
      <c r="E209" s="143"/>
      <c r="F209" s="141"/>
      <c r="G209" s="144"/>
      <c r="H209" s="145"/>
      <c r="I209" s="141"/>
      <c r="J209" s="142"/>
      <c r="K209" s="142"/>
      <c r="L209" s="146"/>
      <c r="M209" s="141"/>
      <c r="N209" s="141"/>
      <c r="O209" s="141"/>
    </row>
    <row r="210" spans="1:15" ht="15.75" customHeight="1">
      <c r="A210" s="1"/>
      <c r="B210" s="147"/>
      <c r="C210" s="3"/>
      <c r="D210" s="4"/>
      <c r="E210" s="5"/>
      <c r="F210" s="3"/>
      <c r="G210" s="6"/>
      <c r="H210" s="7"/>
      <c r="I210" s="3"/>
      <c r="J210" s="4"/>
      <c r="K210" s="4"/>
      <c r="L210" s="56"/>
      <c r="M210" s="3"/>
      <c r="N210" s="3"/>
      <c r="O210" s="3"/>
    </row>
    <row r="211" spans="1:15" ht="15.75" customHeight="1">
      <c r="A211" s="1"/>
      <c r="B211" s="147"/>
      <c r="C211" s="3"/>
      <c r="D211" s="4"/>
      <c r="E211" s="5"/>
      <c r="F211" s="3"/>
      <c r="G211" s="6"/>
      <c r="H211" s="7"/>
      <c r="I211" s="3"/>
      <c r="J211" s="4"/>
      <c r="K211" s="4"/>
      <c r="L211" s="56"/>
      <c r="M211" s="3"/>
      <c r="N211" s="3"/>
      <c r="O211" s="3"/>
    </row>
    <row r="212" spans="1:15" ht="15.75" customHeight="1">
      <c r="A212" s="1"/>
      <c r="B212" s="147"/>
      <c r="C212" s="3"/>
      <c r="D212" s="4"/>
      <c r="E212" s="5"/>
      <c r="F212" s="3"/>
      <c r="G212" s="6"/>
      <c r="H212" s="7"/>
      <c r="I212" s="3"/>
      <c r="J212" s="4"/>
      <c r="K212" s="4"/>
      <c r="L212" s="56"/>
      <c r="M212" s="3"/>
      <c r="N212" s="3"/>
      <c r="O212" s="3"/>
    </row>
    <row r="213" spans="1:15" ht="15.75" customHeight="1">
      <c r="A213" s="1"/>
      <c r="B213" s="147"/>
      <c r="C213" s="3"/>
      <c r="D213" s="4"/>
      <c r="E213" s="5"/>
      <c r="F213" s="3"/>
      <c r="G213" s="6"/>
      <c r="H213" s="7"/>
      <c r="I213" s="3"/>
      <c r="J213" s="4"/>
      <c r="K213" s="4"/>
      <c r="L213" s="56"/>
      <c r="M213" s="3"/>
      <c r="N213" s="3"/>
      <c r="O213" s="3"/>
    </row>
    <row r="214" spans="1:15" ht="15.75" customHeight="1">
      <c r="A214" s="1"/>
      <c r="B214" s="147"/>
      <c r="C214" s="3"/>
      <c r="D214" s="4"/>
      <c r="E214" s="5"/>
      <c r="F214" s="3"/>
      <c r="G214" s="6"/>
      <c r="H214" s="7"/>
      <c r="I214" s="3"/>
      <c r="J214" s="4"/>
      <c r="K214" s="4"/>
      <c r="L214" s="56"/>
      <c r="M214" s="3"/>
      <c r="N214" s="3"/>
      <c r="O214" s="3"/>
    </row>
    <row r="215" spans="1:15" ht="15.75" customHeight="1">
      <c r="A215" s="1"/>
      <c r="B215" s="147"/>
      <c r="C215" s="3"/>
      <c r="D215" s="4"/>
      <c r="E215" s="5"/>
      <c r="F215" s="3"/>
      <c r="G215" s="6"/>
      <c r="H215" s="7"/>
      <c r="I215" s="3"/>
      <c r="J215" s="4"/>
      <c r="K215" s="4"/>
      <c r="L215" s="56"/>
      <c r="M215" s="3"/>
      <c r="N215" s="3"/>
      <c r="O215" s="3"/>
    </row>
    <row r="216" spans="1:15" ht="15.75" customHeight="1">
      <c r="A216" s="1"/>
      <c r="B216" s="147"/>
      <c r="C216" s="3"/>
      <c r="D216" s="4"/>
      <c r="E216" s="5"/>
      <c r="F216" s="3"/>
      <c r="G216" s="6"/>
      <c r="H216" s="7"/>
      <c r="I216" s="3"/>
      <c r="J216" s="4"/>
      <c r="K216" s="4"/>
      <c r="L216" s="56"/>
      <c r="M216" s="3"/>
      <c r="N216" s="3"/>
      <c r="O216" s="3"/>
    </row>
    <row r="217" spans="1:15" ht="15.75" customHeight="1">
      <c r="A217" s="1"/>
      <c r="B217" s="147"/>
      <c r="C217" s="3"/>
      <c r="D217" s="4"/>
      <c r="E217" s="5"/>
      <c r="F217" s="3"/>
      <c r="G217" s="6"/>
      <c r="H217" s="7"/>
      <c r="I217" s="3"/>
      <c r="J217" s="4"/>
      <c r="K217" s="4"/>
      <c r="L217" s="56"/>
      <c r="M217" s="3"/>
      <c r="N217" s="3"/>
      <c r="O217" s="3"/>
    </row>
    <row r="218" spans="1:15" ht="15.75" customHeight="1">
      <c r="A218" s="1"/>
      <c r="B218" s="147"/>
      <c r="C218" s="3"/>
      <c r="D218" s="4"/>
      <c r="E218" s="5"/>
      <c r="F218" s="3"/>
      <c r="G218" s="6"/>
      <c r="H218" s="7"/>
      <c r="I218" s="3"/>
      <c r="J218" s="4"/>
      <c r="K218" s="4"/>
      <c r="L218" s="56"/>
      <c r="M218" s="3"/>
      <c r="N218" s="3"/>
      <c r="O218" s="3"/>
    </row>
    <row r="219" spans="1:15" ht="15.75" customHeight="1">
      <c r="A219" s="1"/>
      <c r="B219" s="147"/>
      <c r="C219" s="3"/>
      <c r="D219" s="4"/>
      <c r="E219" s="5"/>
      <c r="F219" s="3"/>
      <c r="G219" s="6"/>
      <c r="H219" s="7"/>
      <c r="I219" s="3"/>
      <c r="J219" s="4"/>
      <c r="K219" s="4"/>
      <c r="L219" s="56"/>
      <c r="M219" s="3"/>
      <c r="N219" s="3"/>
      <c r="O219" s="3"/>
    </row>
    <row r="220" spans="1:15" ht="15.75" customHeight="1">
      <c r="A220" s="1"/>
      <c r="B220" s="147"/>
      <c r="C220" s="3"/>
      <c r="D220" s="4"/>
      <c r="E220" s="5"/>
      <c r="F220" s="3"/>
      <c r="G220" s="6"/>
      <c r="H220" s="7"/>
      <c r="I220" s="3"/>
      <c r="J220" s="4"/>
      <c r="K220" s="4"/>
      <c r="L220" s="56"/>
      <c r="M220" s="3"/>
      <c r="N220" s="3"/>
      <c r="O220" s="3"/>
    </row>
    <row r="221" spans="1:15" ht="15.75" customHeight="1">
      <c r="A221" s="1"/>
      <c r="B221" s="147"/>
      <c r="C221" s="3"/>
      <c r="D221" s="4"/>
      <c r="E221" s="5"/>
      <c r="F221" s="3"/>
      <c r="G221" s="6"/>
      <c r="H221" s="7"/>
      <c r="I221" s="3"/>
      <c r="J221" s="4"/>
      <c r="K221" s="4"/>
      <c r="L221" s="56"/>
      <c r="M221" s="3"/>
      <c r="N221" s="3"/>
      <c r="O221" s="3"/>
    </row>
    <row r="222" spans="1:15" ht="15.75" customHeight="1">
      <c r="A222" s="1"/>
      <c r="B222" s="147"/>
      <c r="C222" s="3"/>
      <c r="D222" s="4"/>
      <c r="E222" s="5"/>
      <c r="F222" s="3"/>
      <c r="G222" s="6"/>
      <c r="H222" s="7"/>
      <c r="I222" s="3"/>
      <c r="J222" s="4"/>
      <c r="K222" s="4"/>
      <c r="L222" s="56"/>
      <c r="M222" s="3"/>
      <c r="N222" s="3"/>
      <c r="O222" s="3"/>
    </row>
    <row r="223" spans="1:15" ht="15.75" customHeight="1">
      <c r="A223" s="1"/>
      <c r="B223" s="147"/>
      <c r="C223" s="3"/>
      <c r="D223" s="4"/>
      <c r="E223" s="5"/>
      <c r="F223" s="3"/>
      <c r="G223" s="6"/>
      <c r="H223" s="7"/>
      <c r="I223" s="3"/>
      <c r="J223" s="4"/>
      <c r="K223" s="4"/>
      <c r="L223" s="56"/>
      <c r="M223" s="3"/>
      <c r="N223" s="3"/>
      <c r="O223" s="3"/>
    </row>
    <row r="224" spans="1:15" ht="15.75" customHeight="1">
      <c r="A224" s="1"/>
      <c r="B224" s="147"/>
      <c r="C224" s="3"/>
      <c r="D224" s="4"/>
      <c r="E224" s="5"/>
      <c r="F224" s="3"/>
      <c r="G224" s="6"/>
      <c r="H224" s="7"/>
      <c r="I224" s="3"/>
      <c r="J224" s="4"/>
      <c r="K224" s="4"/>
      <c r="L224" s="56"/>
      <c r="M224" s="3"/>
      <c r="N224" s="3"/>
      <c r="O224" s="3"/>
    </row>
    <row r="225" spans="1:15" ht="15.75" customHeight="1">
      <c r="A225" s="1"/>
      <c r="B225" s="147"/>
      <c r="C225" s="3"/>
      <c r="D225" s="4"/>
      <c r="E225" s="5"/>
      <c r="F225" s="3"/>
      <c r="G225" s="6"/>
      <c r="H225" s="7"/>
      <c r="I225" s="3"/>
      <c r="J225" s="4"/>
      <c r="K225" s="4"/>
      <c r="L225" s="56"/>
      <c r="M225" s="3"/>
      <c r="N225" s="3"/>
      <c r="O225" s="3"/>
    </row>
    <row r="226" spans="1:15" ht="15.75" customHeight="1">
      <c r="A226" s="1"/>
      <c r="B226" s="147"/>
      <c r="C226" s="3"/>
      <c r="D226" s="4"/>
      <c r="E226" s="5"/>
      <c r="F226" s="3"/>
      <c r="G226" s="6"/>
      <c r="H226" s="7"/>
      <c r="I226" s="3"/>
      <c r="J226" s="4"/>
      <c r="K226" s="4"/>
      <c r="L226" s="56"/>
      <c r="M226" s="3"/>
      <c r="N226" s="3"/>
      <c r="O226" s="3"/>
    </row>
    <row r="227" spans="1:15" ht="15.75" customHeight="1">
      <c r="A227" s="1"/>
      <c r="B227" s="147"/>
      <c r="C227" s="3"/>
      <c r="D227" s="4"/>
      <c r="E227" s="5"/>
      <c r="F227" s="3"/>
      <c r="G227" s="6"/>
      <c r="H227" s="7"/>
      <c r="I227" s="3"/>
      <c r="J227" s="4"/>
      <c r="K227" s="4"/>
      <c r="L227" s="56"/>
      <c r="M227" s="3"/>
      <c r="N227" s="3"/>
      <c r="O227" s="3"/>
    </row>
    <row r="228" spans="1:15" ht="15.75" customHeight="1">
      <c r="A228" s="1"/>
      <c r="B228" s="147"/>
      <c r="C228" s="3"/>
      <c r="D228" s="4"/>
      <c r="E228" s="5"/>
      <c r="F228" s="3"/>
      <c r="G228" s="6"/>
      <c r="H228" s="7"/>
      <c r="I228" s="3"/>
      <c r="J228" s="4"/>
      <c r="K228" s="4"/>
      <c r="L228" s="56"/>
      <c r="M228" s="3"/>
      <c r="N228" s="3"/>
      <c r="O228" s="3"/>
    </row>
    <row r="229" spans="1:15" ht="15.75" customHeight="1">
      <c r="A229" s="1"/>
      <c r="B229" s="147"/>
      <c r="C229" s="3"/>
      <c r="D229" s="4"/>
      <c r="E229" s="5"/>
      <c r="F229" s="3"/>
      <c r="G229" s="6"/>
      <c r="H229" s="7"/>
      <c r="I229" s="3"/>
      <c r="J229" s="4"/>
      <c r="K229" s="4"/>
      <c r="L229" s="56"/>
      <c r="M229" s="3"/>
      <c r="N229" s="3"/>
      <c r="O229" s="3"/>
    </row>
    <row r="230" spans="1:15" ht="15.75" customHeight="1">
      <c r="A230" s="1"/>
      <c r="B230" s="147"/>
      <c r="C230" s="3"/>
      <c r="D230" s="4"/>
      <c r="E230" s="5"/>
      <c r="F230" s="3"/>
      <c r="G230" s="6"/>
      <c r="H230" s="7"/>
      <c r="I230" s="3"/>
      <c r="J230" s="4"/>
      <c r="K230" s="4"/>
      <c r="L230" s="56"/>
      <c r="M230" s="3"/>
      <c r="N230" s="3"/>
      <c r="O230" s="3"/>
    </row>
    <row r="231" spans="1:15" ht="15.75" customHeight="1">
      <c r="A231" s="1"/>
      <c r="B231" s="147"/>
      <c r="C231" s="3"/>
      <c r="D231" s="4"/>
      <c r="E231" s="5"/>
      <c r="F231" s="3"/>
      <c r="G231" s="6"/>
      <c r="H231" s="7"/>
      <c r="I231" s="3"/>
      <c r="J231" s="4"/>
      <c r="K231" s="4"/>
      <c r="L231" s="56"/>
      <c r="M231" s="3"/>
      <c r="N231" s="3"/>
      <c r="O231" s="3"/>
    </row>
    <row r="232" spans="1:15" ht="15.75" customHeight="1">
      <c r="A232" s="1"/>
      <c r="B232" s="147"/>
      <c r="C232" s="3"/>
      <c r="D232" s="4"/>
      <c r="E232" s="5"/>
      <c r="F232" s="3"/>
      <c r="G232" s="6"/>
      <c r="H232" s="7"/>
      <c r="I232" s="3"/>
      <c r="J232" s="4"/>
      <c r="K232" s="4"/>
      <c r="L232" s="56"/>
      <c r="M232" s="3"/>
      <c r="N232" s="3"/>
      <c r="O232" s="3"/>
    </row>
    <row r="233" spans="1:15" ht="15.75" customHeight="1">
      <c r="A233" s="1"/>
      <c r="B233" s="147"/>
      <c r="C233" s="3"/>
      <c r="D233" s="4"/>
      <c r="E233" s="5"/>
      <c r="F233" s="3"/>
      <c r="G233" s="6"/>
      <c r="H233" s="7"/>
      <c r="I233" s="3"/>
      <c r="J233" s="4"/>
      <c r="K233" s="4"/>
      <c r="L233" s="56"/>
      <c r="M233" s="3"/>
      <c r="N233" s="3"/>
      <c r="O233" s="3"/>
    </row>
    <row r="234" spans="1:15" ht="15.75" customHeight="1">
      <c r="A234" s="1"/>
      <c r="B234" s="147"/>
      <c r="C234" s="3"/>
      <c r="D234" s="4"/>
      <c r="E234" s="5"/>
      <c r="F234" s="3"/>
      <c r="G234" s="6"/>
      <c r="H234" s="7"/>
      <c r="I234" s="3"/>
      <c r="J234" s="4"/>
      <c r="K234" s="4"/>
      <c r="L234" s="56"/>
      <c r="M234" s="3"/>
      <c r="N234" s="3"/>
      <c r="O234" s="3"/>
    </row>
    <row r="235" spans="1:15" ht="15.75" customHeight="1">
      <c r="A235" s="1"/>
      <c r="B235" s="147"/>
      <c r="C235" s="3"/>
      <c r="D235" s="4"/>
      <c r="E235" s="5"/>
      <c r="F235" s="3"/>
      <c r="G235" s="6"/>
      <c r="H235" s="7"/>
      <c r="I235" s="3"/>
      <c r="J235" s="4"/>
      <c r="K235" s="4"/>
      <c r="L235" s="56"/>
      <c r="M235" s="3"/>
      <c r="N235" s="3"/>
      <c r="O235" s="3"/>
    </row>
    <row r="236" spans="1:15" ht="15.75" customHeight="1">
      <c r="A236" s="1"/>
      <c r="B236" s="147"/>
      <c r="C236" s="3"/>
      <c r="D236" s="4"/>
      <c r="E236" s="5"/>
      <c r="F236" s="3"/>
      <c r="G236" s="6"/>
      <c r="H236" s="7"/>
      <c r="I236" s="3"/>
      <c r="J236" s="4"/>
      <c r="K236" s="4"/>
      <c r="L236" s="56"/>
      <c r="M236" s="3"/>
      <c r="N236" s="3"/>
      <c r="O236" s="3"/>
    </row>
    <row r="237" spans="1:15" ht="15.75" customHeight="1">
      <c r="A237" s="1"/>
      <c r="B237" s="147"/>
      <c r="C237" s="3"/>
      <c r="D237" s="4"/>
      <c r="E237" s="5"/>
      <c r="F237" s="3"/>
      <c r="G237" s="6"/>
      <c r="H237" s="7"/>
      <c r="I237" s="3"/>
      <c r="J237" s="4"/>
      <c r="K237" s="4"/>
      <c r="L237" s="56"/>
      <c r="M237" s="3"/>
      <c r="N237" s="3"/>
      <c r="O237" s="3"/>
    </row>
    <row r="238" spans="1:15" ht="15.75" customHeight="1">
      <c r="A238" s="1"/>
      <c r="B238" s="147"/>
      <c r="C238" s="3"/>
      <c r="D238" s="4"/>
      <c r="E238" s="5"/>
      <c r="F238" s="3"/>
      <c r="G238" s="6"/>
      <c r="H238" s="7"/>
      <c r="I238" s="3"/>
      <c r="J238" s="4"/>
      <c r="K238" s="4"/>
      <c r="L238" s="56"/>
      <c r="M238" s="3"/>
      <c r="N238" s="3"/>
      <c r="O238" s="3"/>
    </row>
    <row r="239" spans="1:15" ht="15.75" customHeight="1">
      <c r="A239" s="1"/>
      <c r="B239" s="147"/>
      <c r="C239" s="3"/>
      <c r="D239" s="4"/>
      <c r="E239" s="5"/>
      <c r="F239" s="3"/>
      <c r="G239" s="6"/>
      <c r="H239" s="7"/>
      <c r="I239" s="3"/>
      <c r="J239" s="4"/>
      <c r="K239" s="4"/>
      <c r="L239" s="56"/>
      <c r="M239" s="3"/>
      <c r="N239" s="3"/>
      <c r="O239" s="3"/>
    </row>
    <row r="240" spans="1:15" ht="15.75" customHeight="1">
      <c r="A240" s="1"/>
      <c r="B240" s="147"/>
      <c r="C240" s="3"/>
      <c r="D240" s="4"/>
      <c r="E240" s="5"/>
      <c r="F240" s="3"/>
      <c r="G240" s="6"/>
      <c r="H240" s="7"/>
      <c r="I240" s="3"/>
      <c r="J240" s="4"/>
      <c r="K240" s="4"/>
      <c r="L240" s="56"/>
      <c r="M240" s="3"/>
      <c r="N240" s="3"/>
      <c r="O240" s="3"/>
    </row>
    <row r="241" spans="1:15" ht="15.75" customHeight="1">
      <c r="A241" s="1"/>
      <c r="B241" s="147"/>
      <c r="C241" s="3"/>
      <c r="D241" s="4"/>
      <c r="E241" s="5"/>
      <c r="F241" s="3"/>
      <c r="G241" s="6"/>
      <c r="H241" s="7"/>
      <c r="I241" s="3"/>
      <c r="J241" s="4"/>
      <c r="K241" s="4"/>
      <c r="L241" s="56"/>
      <c r="M241" s="3"/>
      <c r="N241" s="3"/>
      <c r="O241" s="3"/>
    </row>
    <row r="242" spans="1:15" ht="15.75" customHeight="1">
      <c r="A242" s="1"/>
      <c r="B242" s="147"/>
      <c r="C242" s="3"/>
      <c r="D242" s="4"/>
      <c r="E242" s="5"/>
      <c r="F242" s="3"/>
      <c r="G242" s="6"/>
      <c r="H242" s="7"/>
      <c r="I242" s="3"/>
      <c r="J242" s="4"/>
      <c r="K242" s="4"/>
      <c r="L242" s="56"/>
      <c r="M242" s="3"/>
      <c r="N242" s="3"/>
      <c r="O242" s="3"/>
    </row>
    <row r="243" spans="1:15" ht="15.75" customHeight="1">
      <c r="A243" s="1"/>
      <c r="B243" s="147"/>
      <c r="C243" s="3"/>
      <c r="D243" s="4"/>
      <c r="E243" s="5"/>
      <c r="F243" s="3"/>
      <c r="G243" s="6"/>
      <c r="H243" s="7"/>
      <c r="I243" s="3"/>
      <c r="J243" s="4"/>
      <c r="K243" s="4"/>
      <c r="L243" s="56"/>
      <c r="M243" s="3"/>
      <c r="N243" s="3"/>
      <c r="O243" s="3"/>
    </row>
    <row r="244" spans="1:15" ht="15.75" customHeight="1">
      <c r="A244" s="1"/>
      <c r="B244" s="147"/>
      <c r="C244" s="3"/>
      <c r="D244" s="4"/>
      <c r="E244" s="5"/>
      <c r="F244" s="3"/>
      <c r="G244" s="6"/>
      <c r="H244" s="7"/>
      <c r="I244" s="3"/>
      <c r="J244" s="4"/>
      <c r="K244" s="4"/>
      <c r="L244" s="56"/>
      <c r="M244" s="3"/>
      <c r="N244" s="3"/>
      <c r="O244" s="3"/>
    </row>
    <row r="245" spans="1:15" ht="15.75" customHeight="1">
      <c r="A245" s="1"/>
      <c r="B245" s="147"/>
      <c r="C245" s="3"/>
      <c r="D245" s="4"/>
      <c r="E245" s="5"/>
      <c r="F245" s="3"/>
      <c r="G245" s="6"/>
      <c r="H245" s="7"/>
      <c r="I245" s="3"/>
      <c r="J245" s="4"/>
      <c r="K245" s="4"/>
      <c r="L245" s="56"/>
      <c r="M245" s="3"/>
      <c r="N245" s="3"/>
      <c r="O245" s="3"/>
    </row>
    <row r="246" spans="1:15" ht="15.75" customHeight="1">
      <c r="A246" s="1"/>
      <c r="B246" s="147"/>
      <c r="C246" s="3"/>
      <c r="D246" s="4"/>
      <c r="E246" s="5"/>
      <c r="F246" s="3"/>
      <c r="G246" s="6"/>
      <c r="H246" s="7"/>
      <c r="I246" s="3"/>
      <c r="J246" s="4"/>
      <c r="K246" s="4"/>
      <c r="L246" s="56"/>
      <c r="M246" s="3"/>
      <c r="N246" s="3"/>
      <c r="O246" s="3"/>
    </row>
    <row r="247" spans="1:15" ht="15.75" customHeight="1">
      <c r="A247" s="1"/>
      <c r="B247" s="147"/>
      <c r="C247" s="3"/>
      <c r="D247" s="4"/>
      <c r="E247" s="5"/>
      <c r="F247" s="3"/>
      <c r="G247" s="6"/>
      <c r="H247" s="7"/>
      <c r="I247" s="3"/>
      <c r="J247" s="4"/>
      <c r="K247" s="4"/>
      <c r="L247" s="56"/>
      <c r="M247" s="3"/>
      <c r="N247" s="3"/>
      <c r="O247" s="3"/>
    </row>
    <row r="248" spans="1:15" ht="15.75" customHeight="1">
      <c r="A248" s="1"/>
      <c r="B248" s="147"/>
      <c r="C248" s="3"/>
      <c r="D248" s="4"/>
      <c r="E248" s="5"/>
      <c r="F248" s="3"/>
      <c r="G248" s="6"/>
      <c r="H248" s="7"/>
      <c r="I248" s="3"/>
      <c r="J248" s="4"/>
      <c r="K248" s="4"/>
      <c r="L248" s="56"/>
      <c r="M248" s="3"/>
      <c r="N248" s="3"/>
      <c r="O248" s="3"/>
    </row>
    <row r="249" spans="1:15" ht="15.75" customHeight="1">
      <c r="A249" s="1"/>
      <c r="B249" s="147"/>
      <c r="C249" s="3"/>
      <c r="D249" s="4"/>
      <c r="E249" s="5"/>
      <c r="F249" s="3"/>
      <c r="G249" s="6"/>
      <c r="H249" s="7"/>
      <c r="I249" s="3"/>
      <c r="J249" s="4"/>
      <c r="K249" s="4"/>
      <c r="L249" s="56"/>
      <c r="M249" s="3"/>
      <c r="N249" s="3"/>
      <c r="O249" s="3"/>
    </row>
    <row r="250" spans="1:15" ht="15.75" customHeight="1">
      <c r="A250" s="1"/>
      <c r="B250" s="147"/>
      <c r="C250" s="3"/>
      <c r="D250" s="4"/>
      <c r="E250" s="5"/>
      <c r="F250" s="3"/>
      <c r="G250" s="6"/>
      <c r="H250" s="7"/>
      <c r="I250" s="3"/>
      <c r="J250" s="4"/>
      <c r="K250" s="4"/>
      <c r="L250" s="56"/>
      <c r="M250" s="3"/>
      <c r="N250" s="3"/>
      <c r="O250" s="3"/>
    </row>
    <row r="251" spans="1:15" ht="15.75" customHeight="1">
      <c r="A251" s="1"/>
      <c r="B251" s="147"/>
      <c r="C251" s="3"/>
      <c r="D251" s="4"/>
      <c r="E251" s="5"/>
      <c r="F251" s="3"/>
      <c r="G251" s="6"/>
      <c r="H251" s="7"/>
      <c r="I251" s="3"/>
      <c r="J251" s="4"/>
      <c r="K251" s="4"/>
      <c r="L251" s="56"/>
      <c r="M251" s="3"/>
      <c r="N251" s="3"/>
      <c r="O251" s="3"/>
    </row>
    <row r="252" spans="1:15" ht="15.75" customHeight="1">
      <c r="A252" s="1"/>
      <c r="B252" s="147"/>
      <c r="C252" s="3"/>
      <c r="D252" s="4"/>
      <c r="E252" s="5"/>
      <c r="F252" s="3"/>
      <c r="G252" s="6"/>
      <c r="H252" s="7"/>
      <c r="I252" s="3"/>
      <c r="J252" s="4"/>
      <c r="K252" s="4"/>
      <c r="L252" s="56"/>
      <c r="M252" s="3"/>
      <c r="N252" s="3"/>
      <c r="O252" s="3"/>
    </row>
    <row r="253" spans="1:15" ht="15.75" customHeight="1">
      <c r="A253" s="1"/>
      <c r="B253" s="147"/>
      <c r="C253" s="3"/>
      <c r="D253" s="4"/>
      <c r="E253" s="5"/>
      <c r="F253" s="3"/>
      <c r="G253" s="6"/>
      <c r="H253" s="7"/>
      <c r="I253" s="3"/>
      <c r="J253" s="4"/>
      <c r="K253" s="4"/>
      <c r="L253" s="56"/>
      <c r="M253" s="3"/>
      <c r="N253" s="3"/>
      <c r="O253" s="3"/>
    </row>
    <row r="254" spans="1:15" ht="15.75" customHeight="1">
      <c r="A254" s="1"/>
      <c r="B254" s="147"/>
      <c r="C254" s="3"/>
      <c r="D254" s="4"/>
      <c r="E254" s="5"/>
      <c r="F254" s="3"/>
      <c r="G254" s="6"/>
      <c r="H254" s="7"/>
      <c r="I254" s="3"/>
      <c r="J254" s="4"/>
      <c r="K254" s="4"/>
      <c r="L254" s="56"/>
      <c r="M254" s="3"/>
      <c r="N254" s="3"/>
      <c r="O254" s="3"/>
    </row>
    <row r="255" spans="1:15" ht="15.75" customHeight="1">
      <c r="A255" s="1"/>
      <c r="B255" s="147"/>
      <c r="C255" s="3"/>
      <c r="D255" s="4"/>
      <c r="E255" s="5"/>
      <c r="F255" s="3"/>
      <c r="G255" s="6"/>
      <c r="H255" s="7"/>
      <c r="I255" s="3"/>
      <c r="J255" s="4"/>
      <c r="K255" s="4"/>
      <c r="L255" s="56"/>
      <c r="M255" s="3"/>
      <c r="N255" s="3"/>
      <c r="O255" s="3"/>
    </row>
    <row r="256" spans="1:15" ht="15.75" customHeight="1">
      <c r="A256" s="1"/>
      <c r="B256" s="147"/>
      <c r="C256" s="3"/>
      <c r="D256" s="4"/>
      <c r="E256" s="5"/>
      <c r="F256" s="3"/>
      <c r="G256" s="6"/>
      <c r="H256" s="7"/>
      <c r="I256" s="3"/>
      <c r="J256" s="4"/>
      <c r="K256" s="4"/>
      <c r="L256" s="56"/>
      <c r="M256" s="3"/>
      <c r="N256" s="3"/>
      <c r="O256" s="3"/>
    </row>
    <row r="257" spans="1:15" ht="15.75" customHeight="1">
      <c r="A257" s="1"/>
      <c r="B257" s="147"/>
      <c r="C257" s="3"/>
      <c r="D257" s="4"/>
      <c r="E257" s="5"/>
      <c r="F257" s="3"/>
      <c r="G257" s="6"/>
      <c r="H257" s="7"/>
      <c r="I257" s="3"/>
      <c r="J257" s="4"/>
      <c r="K257" s="4"/>
      <c r="L257" s="56"/>
      <c r="M257" s="3"/>
      <c r="N257" s="3"/>
      <c r="O257" s="3"/>
    </row>
    <row r="258" spans="1:15" ht="15.75" customHeight="1">
      <c r="A258" s="1"/>
      <c r="B258" s="147"/>
      <c r="C258" s="3"/>
      <c r="D258" s="4"/>
      <c r="E258" s="5"/>
      <c r="F258" s="3"/>
      <c r="G258" s="6"/>
      <c r="H258" s="7"/>
      <c r="I258" s="3"/>
      <c r="J258" s="4"/>
      <c r="K258" s="4"/>
      <c r="L258" s="56"/>
      <c r="M258" s="3"/>
      <c r="N258" s="3"/>
      <c r="O258" s="3"/>
    </row>
    <row r="259" spans="1:15" ht="15.75" customHeight="1">
      <c r="A259" s="1"/>
      <c r="B259" s="147"/>
      <c r="C259" s="3"/>
      <c r="D259" s="4"/>
      <c r="E259" s="5"/>
      <c r="F259" s="3"/>
      <c r="G259" s="6"/>
      <c r="H259" s="7"/>
      <c r="I259" s="3"/>
      <c r="J259" s="4"/>
      <c r="K259" s="4"/>
      <c r="L259" s="56"/>
      <c r="M259" s="3"/>
      <c r="N259" s="3"/>
      <c r="O259" s="3"/>
    </row>
    <row r="260" spans="1:15" ht="15.75" customHeight="1">
      <c r="A260" s="1"/>
      <c r="B260" s="147"/>
      <c r="C260" s="3"/>
      <c r="D260" s="4"/>
      <c r="E260" s="5"/>
      <c r="F260" s="3"/>
      <c r="G260" s="6"/>
      <c r="H260" s="7"/>
      <c r="I260" s="3"/>
      <c r="J260" s="4"/>
      <c r="K260" s="4"/>
      <c r="L260" s="56"/>
      <c r="M260" s="3"/>
      <c r="N260" s="3"/>
      <c r="O260" s="3"/>
    </row>
    <row r="261" spans="1:15" ht="15.75" customHeight="1">
      <c r="A261" s="1"/>
      <c r="B261" s="147"/>
      <c r="C261" s="3"/>
      <c r="D261" s="4"/>
      <c r="E261" s="5"/>
      <c r="F261" s="3"/>
      <c r="G261" s="6"/>
      <c r="H261" s="7"/>
      <c r="I261" s="3"/>
      <c r="J261" s="4"/>
      <c r="K261" s="4"/>
      <c r="L261" s="56"/>
      <c r="M261" s="3"/>
      <c r="N261" s="3"/>
      <c r="O261" s="3"/>
    </row>
    <row r="262" spans="1:15" ht="15.75" customHeight="1">
      <c r="A262" s="1"/>
      <c r="B262" s="147"/>
      <c r="C262" s="3"/>
      <c r="D262" s="4"/>
      <c r="E262" s="5"/>
      <c r="F262" s="3"/>
      <c r="G262" s="6"/>
      <c r="H262" s="7"/>
      <c r="I262" s="3"/>
      <c r="J262" s="4"/>
      <c r="K262" s="4"/>
      <c r="L262" s="56"/>
      <c r="M262" s="3"/>
      <c r="N262" s="3"/>
      <c r="O262" s="3"/>
    </row>
    <row r="263" spans="1:15" ht="15.75" customHeight="1">
      <c r="A263" s="1"/>
      <c r="B263" s="147"/>
      <c r="C263" s="3"/>
      <c r="D263" s="4"/>
      <c r="E263" s="5"/>
      <c r="F263" s="3"/>
      <c r="G263" s="6"/>
      <c r="H263" s="7"/>
      <c r="I263" s="3"/>
      <c r="J263" s="4"/>
      <c r="K263" s="4"/>
      <c r="L263" s="56"/>
      <c r="M263" s="3"/>
      <c r="N263" s="3"/>
      <c r="O263" s="3"/>
    </row>
    <row r="264" spans="1:15" ht="15.75" customHeight="1">
      <c r="A264" s="1"/>
      <c r="B264" s="147"/>
      <c r="C264" s="3"/>
      <c r="D264" s="4"/>
      <c r="E264" s="5"/>
      <c r="F264" s="3"/>
      <c r="G264" s="6"/>
      <c r="H264" s="7"/>
      <c r="I264" s="3"/>
      <c r="J264" s="4"/>
      <c r="K264" s="4"/>
      <c r="L264" s="56"/>
      <c r="M264" s="3"/>
      <c r="N264" s="3"/>
      <c r="O264" s="3"/>
    </row>
    <row r="265" spans="1:15" ht="15.75" customHeight="1">
      <c r="A265" s="1"/>
      <c r="B265" s="147"/>
      <c r="C265" s="3"/>
      <c r="D265" s="4"/>
      <c r="E265" s="5"/>
      <c r="F265" s="3"/>
      <c r="G265" s="6"/>
      <c r="H265" s="7"/>
      <c r="I265" s="3"/>
      <c r="J265" s="4"/>
      <c r="K265" s="4"/>
      <c r="L265" s="56"/>
      <c r="M265" s="3"/>
      <c r="N265" s="3"/>
      <c r="O265" s="3"/>
    </row>
    <row r="266" spans="1:15" ht="15.75" customHeight="1">
      <c r="A266" s="1"/>
      <c r="B266" s="147"/>
      <c r="C266" s="3"/>
      <c r="D266" s="4"/>
      <c r="E266" s="5"/>
      <c r="F266" s="3"/>
      <c r="G266" s="6"/>
      <c r="H266" s="7"/>
      <c r="I266" s="3"/>
      <c r="J266" s="4"/>
      <c r="K266" s="4"/>
      <c r="L266" s="56"/>
      <c r="M266" s="3"/>
      <c r="N266" s="3"/>
      <c r="O266" s="3"/>
    </row>
    <row r="267" spans="1:15" ht="15.75" customHeight="1">
      <c r="A267" s="1"/>
      <c r="B267" s="147"/>
      <c r="C267" s="3"/>
      <c r="D267" s="4"/>
      <c r="E267" s="5"/>
      <c r="F267" s="3"/>
      <c r="G267" s="6"/>
      <c r="H267" s="7"/>
      <c r="I267" s="3"/>
      <c r="J267" s="4"/>
      <c r="K267" s="4"/>
      <c r="L267" s="56"/>
      <c r="M267" s="3"/>
      <c r="N267" s="3"/>
      <c r="O267" s="3"/>
    </row>
    <row r="268" spans="1:15" ht="15.75" customHeight="1">
      <c r="A268" s="1"/>
      <c r="B268" s="147"/>
      <c r="C268" s="3"/>
      <c r="D268" s="4"/>
      <c r="E268" s="5"/>
      <c r="F268" s="3"/>
      <c r="G268" s="6"/>
      <c r="H268" s="7"/>
      <c r="I268" s="3"/>
      <c r="J268" s="4"/>
      <c r="K268" s="4"/>
      <c r="L268" s="56"/>
      <c r="M268" s="3"/>
      <c r="N268" s="3"/>
      <c r="O268" s="3"/>
    </row>
    <row r="269" spans="1:15" ht="15.75" customHeight="1">
      <c r="A269" s="1"/>
      <c r="B269" s="147"/>
      <c r="C269" s="3"/>
      <c r="D269" s="4"/>
      <c r="E269" s="5"/>
      <c r="F269" s="3"/>
      <c r="G269" s="6"/>
      <c r="H269" s="7"/>
      <c r="I269" s="3"/>
      <c r="J269" s="4"/>
      <c r="K269" s="4"/>
      <c r="L269" s="56"/>
      <c r="M269" s="3"/>
      <c r="N269" s="3"/>
      <c r="O269" s="3"/>
    </row>
    <row r="270" spans="1:15" ht="15.75" customHeight="1">
      <c r="A270" s="1"/>
      <c r="B270" s="147"/>
      <c r="C270" s="3"/>
      <c r="D270" s="4"/>
      <c r="E270" s="5"/>
      <c r="F270" s="3"/>
      <c r="G270" s="6"/>
      <c r="H270" s="7"/>
      <c r="I270" s="3"/>
      <c r="J270" s="4"/>
      <c r="K270" s="4"/>
      <c r="L270" s="56"/>
      <c r="M270" s="3"/>
      <c r="N270" s="3"/>
      <c r="O270" s="3"/>
    </row>
    <row r="271" spans="1:15" ht="15.75" customHeight="1">
      <c r="A271" s="1"/>
      <c r="B271" s="147"/>
      <c r="C271" s="3"/>
      <c r="D271" s="4"/>
      <c r="E271" s="5"/>
      <c r="F271" s="3"/>
      <c r="G271" s="6"/>
      <c r="H271" s="7"/>
      <c r="I271" s="3"/>
      <c r="J271" s="4"/>
      <c r="K271" s="4"/>
      <c r="L271" s="56"/>
      <c r="M271" s="3"/>
      <c r="N271" s="3"/>
      <c r="O271" s="3"/>
    </row>
    <row r="272" spans="1:15" ht="15.75" customHeight="1">
      <c r="A272" s="1"/>
      <c r="B272" s="147"/>
      <c r="C272" s="3"/>
      <c r="D272" s="4"/>
      <c r="E272" s="5"/>
      <c r="F272" s="3"/>
      <c r="G272" s="6"/>
      <c r="H272" s="7"/>
      <c r="I272" s="3"/>
      <c r="J272" s="4"/>
      <c r="K272" s="4"/>
      <c r="L272" s="56"/>
      <c r="M272" s="3"/>
      <c r="N272" s="3"/>
      <c r="O272" s="3"/>
    </row>
    <row r="273" spans="1:15" ht="15.75" customHeight="1">
      <c r="A273" s="1"/>
      <c r="B273" s="147"/>
      <c r="C273" s="3"/>
      <c r="D273" s="4"/>
      <c r="E273" s="5"/>
      <c r="F273" s="3"/>
      <c r="G273" s="6"/>
      <c r="H273" s="7"/>
      <c r="I273" s="3"/>
      <c r="J273" s="4"/>
      <c r="K273" s="4"/>
      <c r="L273" s="56"/>
      <c r="M273" s="3"/>
      <c r="N273" s="3"/>
      <c r="O273" s="3"/>
    </row>
    <row r="274" spans="1:15" ht="15.75" customHeight="1">
      <c r="A274" s="1"/>
      <c r="B274" s="147"/>
      <c r="C274" s="3"/>
      <c r="D274" s="4"/>
      <c r="E274" s="5"/>
      <c r="F274" s="3"/>
      <c r="G274" s="6"/>
      <c r="H274" s="7"/>
      <c r="I274" s="3"/>
      <c r="J274" s="4"/>
      <c r="K274" s="4"/>
      <c r="L274" s="56"/>
      <c r="M274" s="3"/>
      <c r="N274" s="3"/>
      <c r="O274" s="3"/>
    </row>
    <row r="275" spans="1:15" ht="15.75" customHeight="1">
      <c r="A275" s="1"/>
      <c r="B275" s="147"/>
      <c r="C275" s="3"/>
      <c r="D275" s="4"/>
      <c r="E275" s="5"/>
      <c r="F275" s="3"/>
      <c r="G275" s="6"/>
      <c r="H275" s="7"/>
      <c r="I275" s="3"/>
      <c r="J275" s="4"/>
      <c r="K275" s="4"/>
      <c r="L275" s="56"/>
      <c r="M275" s="3"/>
      <c r="N275" s="3"/>
      <c r="O275" s="3"/>
    </row>
    <row r="276" spans="1:15" ht="15.75" customHeight="1">
      <c r="A276" s="1"/>
      <c r="B276" s="147"/>
      <c r="C276" s="3"/>
      <c r="D276" s="4"/>
      <c r="E276" s="5"/>
      <c r="F276" s="3"/>
      <c r="G276" s="6"/>
      <c r="H276" s="7"/>
      <c r="I276" s="3"/>
      <c r="J276" s="4"/>
      <c r="K276" s="4"/>
      <c r="L276" s="56"/>
      <c r="M276" s="3"/>
      <c r="N276" s="3"/>
      <c r="O276" s="3"/>
    </row>
    <row r="277" spans="1:15" ht="15.75" customHeight="1">
      <c r="A277" s="1"/>
      <c r="B277" s="147"/>
      <c r="C277" s="3"/>
      <c r="D277" s="4"/>
      <c r="E277" s="5"/>
      <c r="F277" s="3"/>
      <c r="G277" s="6"/>
      <c r="H277" s="7"/>
      <c r="I277" s="3"/>
      <c r="J277" s="4"/>
      <c r="K277" s="4"/>
      <c r="L277" s="56"/>
      <c r="M277" s="3"/>
      <c r="N277" s="3"/>
      <c r="O277" s="3"/>
    </row>
    <row r="278" spans="1:15" ht="15.75" customHeight="1">
      <c r="A278" s="1"/>
      <c r="B278" s="147"/>
      <c r="C278" s="3"/>
      <c r="D278" s="4"/>
      <c r="E278" s="5"/>
      <c r="F278" s="3"/>
      <c r="G278" s="6"/>
      <c r="H278" s="7"/>
      <c r="I278" s="3"/>
      <c r="J278" s="4"/>
      <c r="K278" s="4"/>
      <c r="L278" s="56"/>
      <c r="M278" s="3"/>
      <c r="N278" s="3"/>
      <c r="O278" s="3"/>
    </row>
    <row r="279" spans="1:15" ht="15.75" customHeight="1">
      <c r="A279" s="1"/>
      <c r="B279" s="147"/>
      <c r="C279" s="3"/>
      <c r="D279" s="4"/>
      <c r="E279" s="5"/>
      <c r="F279" s="3"/>
      <c r="G279" s="6"/>
      <c r="H279" s="7"/>
      <c r="I279" s="3"/>
      <c r="J279" s="4"/>
      <c r="K279" s="4"/>
      <c r="L279" s="56"/>
      <c r="M279" s="3"/>
      <c r="N279" s="3"/>
      <c r="O279" s="3"/>
    </row>
    <row r="280" spans="1:15" ht="15.75" customHeight="1">
      <c r="A280" s="1"/>
      <c r="B280" s="147"/>
      <c r="C280" s="3"/>
      <c r="D280" s="4"/>
      <c r="E280" s="5"/>
      <c r="F280" s="3"/>
      <c r="G280" s="6"/>
      <c r="H280" s="7"/>
      <c r="I280" s="3"/>
      <c r="J280" s="4"/>
      <c r="K280" s="4"/>
      <c r="L280" s="56"/>
      <c r="M280" s="3"/>
      <c r="N280" s="3"/>
      <c r="O280" s="3"/>
    </row>
    <row r="281" spans="1:15" ht="15.75" customHeight="1">
      <c r="A281" s="1"/>
      <c r="B281" s="147"/>
      <c r="C281" s="3"/>
      <c r="D281" s="4"/>
      <c r="E281" s="5"/>
      <c r="F281" s="3"/>
      <c r="G281" s="6"/>
      <c r="H281" s="7"/>
      <c r="I281" s="3"/>
      <c r="J281" s="4"/>
      <c r="K281" s="4"/>
      <c r="L281" s="56"/>
      <c r="M281" s="3"/>
      <c r="N281" s="3"/>
      <c r="O281" s="3"/>
    </row>
    <row r="282" spans="1:15" ht="15.75" customHeight="1">
      <c r="A282" s="1"/>
      <c r="B282" s="147"/>
      <c r="C282" s="3"/>
      <c r="D282" s="4"/>
      <c r="E282" s="5"/>
      <c r="F282" s="3"/>
      <c r="G282" s="6"/>
      <c r="H282" s="7"/>
      <c r="I282" s="3"/>
      <c r="J282" s="4"/>
      <c r="K282" s="4"/>
      <c r="L282" s="56"/>
      <c r="M282" s="3"/>
      <c r="N282" s="3"/>
      <c r="O282" s="3"/>
    </row>
    <row r="283" spans="1:15" ht="15.75" customHeight="1">
      <c r="A283" s="1"/>
      <c r="B283" s="147"/>
      <c r="C283" s="3"/>
      <c r="D283" s="4"/>
      <c r="E283" s="5"/>
      <c r="F283" s="3"/>
      <c r="G283" s="6"/>
      <c r="H283" s="7"/>
      <c r="I283" s="3"/>
      <c r="J283" s="4"/>
      <c r="K283" s="4"/>
      <c r="L283" s="56"/>
      <c r="M283" s="3"/>
      <c r="N283" s="3"/>
      <c r="O283" s="3"/>
    </row>
    <row r="284" spans="1:15" ht="15.75" customHeight="1">
      <c r="A284" s="1"/>
      <c r="B284" s="147"/>
      <c r="C284" s="3"/>
      <c r="D284" s="4"/>
      <c r="E284" s="5"/>
      <c r="F284" s="3"/>
      <c r="G284" s="6"/>
      <c r="H284" s="7"/>
      <c r="I284" s="3"/>
      <c r="J284" s="4"/>
      <c r="K284" s="4"/>
      <c r="L284" s="56"/>
      <c r="M284" s="3"/>
      <c r="N284" s="3"/>
      <c r="O284" s="3"/>
    </row>
    <row r="285" spans="1:15" ht="15.75" customHeight="1">
      <c r="A285" s="1"/>
      <c r="B285" s="147"/>
      <c r="C285" s="3"/>
      <c r="D285" s="4"/>
      <c r="E285" s="5"/>
      <c r="F285" s="3"/>
      <c r="G285" s="6"/>
      <c r="H285" s="7"/>
      <c r="I285" s="3"/>
      <c r="J285" s="4"/>
      <c r="K285" s="4"/>
      <c r="L285" s="56"/>
      <c r="M285" s="3"/>
      <c r="N285" s="3"/>
      <c r="O285" s="3"/>
    </row>
    <row r="286" spans="1:15" ht="15.75" customHeight="1">
      <c r="A286" s="1"/>
      <c r="B286" s="147"/>
      <c r="C286" s="3"/>
      <c r="D286" s="4"/>
      <c r="E286" s="5"/>
      <c r="F286" s="3"/>
      <c r="G286" s="6"/>
      <c r="H286" s="7"/>
      <c r="I286" s="3"/>
      <c r="J286" s="4"/>
      <c r="K286" s="4"/>
      <c r="L286" s="56"/>
      <c r="M286" s="3"/>
      <c r="N286" s="3"/>
      <c r="O286" s="3"/>
    </row>
    <row r="287" spans="1:15" ht="15.75" customHeight="1">
      <c r="A287" s="1"/>
      <c r="B287" s="147"/>
      <c r="C287" s="3"/>
      <c r="D287" s="4"/>
      <c r="E287" s="5"/>
      <c r="F287" s="3"/>
      <c r="G287" s="6"/>
      <c r="H287" s="7"/>
      <c r="I287" s="3"/>
      <c r="J287" s="4"/>
      <c r="K287" s="4"/>
      <c r="L287" s="56"/>
      <c r="M287" s="3"/>
      <c r="N287" s="3"/>
      <c r="O287" s="3"/>
    </row>
    <row r="288" spans="1:15" ht="15.75" customHeight="1">
      <c r="A288" s="1"/>
      <c r="B288" s="147"/>
      <c r="C288" s="3"/>
      <c r="D288" s="4"/>
      <c r="E288" s="5"/>
      <c r="F288" s="3"/>
      <c r="G288" s="6"/>
      <c r="H288" s="7"/>
      <c r="I288" s="3"/>
      <c r="J288" s="4"/>
      <c r="K288" s="4"/>
      <c r="L288" s="56"/>
      <c r="M288" s="3"/>
      <c r="N288" s="3"/>
      <c r="O288" s="3"/>
    </row>
    <row r="289" spans="1:15" ht="15.75" customHeight="1">
      <c r="A289" s="1"/>
      <c r="B289" s="147"/>
      <c r="C289" s="3"/>
      <c r="D289" s="4"/>
      <c r="E289" s="5"/>
      <c r="F289" s="3"/>
      <c r="G289" s="6"/>
      <c r="H289" s="7"/>
      <c r="I289" s="3"/>
      <c r="J289" s="4"/>
      <c r="K289" s="4"/>
      <c r="L289" s="56"/>
      <c r="M289" s="3"/>
      <c r="N289" s="3"/>
      <c r="O289" s="3"/>
    </row>
    <row r="290" spans="1:15" ht="15.75" customHeight="1">
      <c r="A290" s="1"/>
      <c r="B290" s="147"/>
      <c r="C290" s="3"/>
      <c r="D290" s="4"/>
      <c r="E290" s="5"/>
      <c r="F290" s="3"/>
      <c r="G290" s="6"/>
      <c r="H290" s="7"/>
      <c r="I290" s="3"/>
      <c r="J290" s="4"/>
      <c r="K290" s="4"/>
      <c r="L290" s="56"/>
      <c r="M290" s="3"/>
      <c r="N290" s="3"/>
      <c r="O290" s="3"/>
    </row>
    <row r="291" spans="1:15" ht="15.75" customHeight="1">
      <c r="A291" s="1"/>
      <c r="B291" s="147"/>
      <c r="C291" s="3"/>
      <c r="D291" s="4"/>
      <c r="E291" s="5"/>
      <c r="F291" s="3"/>
      <c r="G291" s="6"/>
      <c r="H291" s="7"/>
      <c r="I291" s="3"/>
      <c r="J291" s="4"/>
      <c r="K291" s="4"/>
      <c r="L291" s="56"/>
      <c r="M291" s="3"/>
      <c r="N291" s="3"/>
      <c r="O291" s="3"/>
    </row>
    <row r="292" spans="1:15" ht="15.75" customHeight="1">
      <c r="A292" s="1"/>
      <c r="B292" s="147"/>
      <c r="C292" s="3"/>
      <c r="D292" s="4"/>
      <c r="E292" s="5"/>
      <c r="F292" s="3"/>
      <c r="G292" s="6"/>
      <c r="H292" s="7"/>
      <c r="I292" s="3"/>
      <c r="J292" s="4"/>
      <c r="K292" s="4"/>
      <c r="L292" s="56"/>
      <c r="M292" s="3"/>
      <c r="N292" s="3"/>
      <c r="O292" s="3"/>
    </row>
    <row r="293" spans="1:15" ht="15.75" customHeight="1">
      <c r="A293" s="1"/>
      <c r="B293" s="147"/>
      <c r="C293" s="3"/>
      <c r="D293" s="4"/>
      <c r="E293" s="5"/>
      <c r="F293" s="3"/>
      <c r="G293" s="6"/>
      <c r="H293" s="7"/>
      <c r="I293" s="3"/>
      <c r="J293" s="4"/>
      <c r="K293" s="4"/>
      <c r="L293" s="56"/>
      <c r="M293" s="3"/>
      <c r="N293" s="3"/>
      <c r="O293" s="3"/>
    </row>
    <row r="294" spans="1:15" ht="15.75" customHeight="1">
      <c r="A294" s="1"/>
      <c r="B294" s="147"/>
      <c r="C294" s="3"/>
      <c r="D294" s="4"/>
      <c r="E294" s="5"/>
      <c r="F294" s="3"/>
      <c r="G294" s="6"/>
      <c r="H294" s="7"/>
      <c r="I294" s="3"/>
      <c r="J294" s="4"/>
      <c r="K294" s="4"/>
      <c r="L294" s="56"/>
      <c r="M294" s="3"/>
      <c r="N294" s="3"/>
      <c r="O294" s="3"/>
    </row>
    <row r="295" spans="1:15" ht="15.75" customHeight="1">
      <c r="A295" s="1"/>
      <c r="B295" s="147"/>
      <c r="C295" s="3"/>
      <c r="D295" s="4"/>
      <c r="E295" s="5"/>
      <c r="F295" s="3"/>
      <c r="G295" s="6"/>
      <c r="H295" s="7"/>
      <c r="I295" s="3"/>
      <c r="J295" s="4"/>
      <c r="K295" s="4"/>
      <c r="L295" s="56"/>
      <c r="M295" s="3"/>
      <c r="N295" s="3"/>
      <c r="O295" s="3"/>
    </row>
    <row r="296" spans="1:15" ht="15.75" customHeight="1">
      <c r="A296" s="1"/>
      <c r="B296" s="147"/>
      <c r="C296" s="3"/>
      <c r="D296" s="4"/>
      <c r="E296" s="5"/>
      <c r="F296" s="3"/>
      <c r="G296" s="6"/>
      <c r="H296" s="7"/>
      <c r="I296" s="3"/>
      <c r="J296" s="4"/>
      <c r="K296" s="4"/>
      <c r="L296" s="56"/>
      <c r="M296" s="3"/>
      <c r="N296" s="3"/>
      <c r="O296" s="3"/>
    </row>
    <row r="297" spans="1:15" ht="15.75" customHeight="1">
      <c r="A297" s="1"/>
      <c r="B297" s="147"/>
      <c r="C297" s="3"/>
      <c r="D297" s="4"/>
      <c r="E297" s="5"/>
      <c r="F297" s="3"/>
      <c r="G297" s="6"/>
      <c r="H297" s="7"/>
      <c r="I297" s="3"/>
      <c r="J297" s="4"/>
      <c r="K297" s="4"/>
      <c r="L297" s="56"/>
      <c r="M297" s="3"/>
      <c r="N297" s="3"/>
      <c r="O297" s="3"/>
    </row>
    <row r="298" spans="1:15" ht="15.75" customHeight="1">
      <c r="A298" s="1"/>
      <c r="B298" s="147"/>
      <c r="C298" s="3"/>
      <c r="D298" s="4"/>
      <c r="E298" s="5"/>
      <c r="F298" s="3"/>
      <c r="G298" s="6"/>
      <c r="H298" s="7"/>
      <c r="I298" s="3"/>
      <c r="J298" s="4"/>
      <c r="K298" s="4"/>
      <c r="L298" s="56"/>
      <c r="M298" s="3"/>
      <c r="N298" s="3"/>
      <c r="O298" s="3"/>
    </row>
    <row r="299" spans="1:15" ht="15.75" customHeight="1">
      <c r="A299" s="1"/>
      <c r="B299" s="147"/>
      <c r="C299" s="3"/>
      <c r="D299" s="4"/>
      <c r="E299" s="5"/>
      <c r="F299" s="3"/>
      <c r="G299" s="6"/>
      <c r="H299" s="7"/>
      <c r="I299" s="3"/>
      <c r="J299" s="4"/>
      <c r="K299" s="4"/>
      <c r="L299" s="56"/>
      <c r="M299" s="3"/>
      <c r="N299" s="3"/>
      <c r="O299" s="3"/>
    </row>
    <row r="300" spans="1:15" ht="15.75" customHeight="1">
      <c r="A300" s="1"/>
      <c r="B300" s="147"/>
      <c r="C300" s="3"/>
      <c r="D300" s="4"/>
      <c r="E300" s="5"/>
      <c r="F300" s="3"/>
      <c r="G300" s="6"/>
      <c r="H300" s="7"/>
      <c r="I300" s="3"/>
      <c r="J300" s="4"/>
      <c r="K300" s="4"/>
      <c r="L300" s="56"/>
      <c r="M300" s="3"/>
      <c r="N300" s="3"/>
      <c r="O300" s="3"/>
    </row>
    <row r="301" spans="1:15" ht="15.75" customHeight="1">
      <c r="A301" s="1"/>
      <c r="B301" s="147"/>
      <c r="C301" s="3"/>
      <c r="D301" s="4"/>
      <c r="E301" s="5"/>
      <c r="F301" s="3"/>
      <c r="G301" s="6"/>
      <c r="H301" s="7"/>
      <c r="I301" s="3"/>
      <c r="J301" s="4"/>
      <c r="K301" s="4"/>
      <c r="L301" s="56"/>
      <c r="M301" s="3"/>
      <c r="N301" s="3"/>
      <c r="O301" s="3"/>
    </row>
    <row r="302" spans="1:15" ht="15.75" customHeight="1">
      <c r="A302" s="1"/>
      <c r="B302" s="147"/>
      <c r="C302" s="3"/>
      <c r="D302" s="4"/>
      <c r="E302" s="5"/>
      <c r="F302" s="3"/>
      <c r="G302" s="6"/>
      <c r="H302" s="7"/>
      <c r="I302" s="3"/>
      <c r="J302" s="4"/>
      <c r="K302" s="4"/>
      <c r="L302" s="56"/>
      <c r="M302" s="3"/>
      <c r="N302" s="3"/>
      <c r="O302" s="3"/>
    </row>
    <row r="303" spans="1:15" ht="15.75" customHeight="1">
      <c r="A303" s="1"/>
      <c r="B303" s="147"/>
      <c r="C303" s="3"/>
      <c r="D303" s="4"/>
      <c r="E303" s="5"/>
      <c r="F303" s="3"/>
      <c r="G303" s="6"/>
      <c r="H303" s="7"/>
      <c r="I303" s="3"/>
      <c r="J303" s="4"/>
      <c r="K303" s="4"/>
      <c r="L303" s="56"/>
      <c r="M303" s="3"/>
      <c r="N303" s="3"/>
      <c r="O303" s="3"/>
    </row>
    <row r="304" spans="1:15" ht="15.75" customHeight="1">
      <c r="A304" s="1"/>
      <c r="B304" s="147"/>
      <c r="C304" s="3"/>
      <c r="D304" s="4"/>
      <c r="E304" s="5"/>
      <c r="F304" s="3"/>
      <c r="G304" s="6"/>
      <c r="H304" s="7"/>
      <c r="I304" s="3"/>
      <c r="J304" s="4"/>
      <c r="K304" s="4"/>
      <c r="L304" s="56"/>
      <c r="M304" s="3"/>
      <c r="N304" s="3"/>
      <c r="O304" s="3"/>
    </row>
    <row r="305" spans="1:15" ht="15.75" customHeight="1">
      <c r="A305" s="1"/>
      <c r="B305" s="147"/>
      <c r="C305" s="3"/>
      <c r="D305" s="4"/>
      <c r="E305" s="5"/>
      <c r="F305" s="3"/>
      <c r="G305" s="6"/>
      <c r="H305" s="7"/>
      <c r="I305" s="3"/>
      <c r="J305" s="4"/>
      <c r="K305" s="4"/>
      <c r="L305" s="56"/>
      <c r="M305" s="3"/>
      <c r="N305" s="3"/>
      <c r="O305" s="3"/>
    </row>
    <row r="306" spans="1:15" ht="15.75" customHeight="1">
      <c r="A306" s="1"/>
      <c r="B306" s="147"/>
      <c r="C306" s="3"/>
      <c r="D306" s="4"/>
      <c r="E306" s="5"/>
      <c r="F306" s="3"/>
      <c r="G306" s="6"/>
      <c r="H306" s="7"/>
      <c r="I306" s="3"/>
      <c r="J306" s="4"/>
      <c r="K306" s="4"/>
      <c r="L306" s="56"/>
      <c r="M306" s="3"/>
      <c r="N306" s="3"/>
      <c r="O306" s="3"/>
    </row>
    <row r="307" spans="1:15" ht="15.75" customHeight="1">
      <c r="A307" s="1"/>
      <c r="B307" s="147"/>
      <c r="C307" s="3"/>
      <c r="D307" s="4"/>
      <c r="E307" s="5"/>
      <c r="F307" s="3"/>
      <c r="G307" s="6"/>
      <c r="H307" s="7"/>
      <c r="I307" s="3"/>
      <c r="J307" s="4"/>
      <c r="K307" s="4"/>
      <c r="L307" s="56"/>
      <c r="M307" s="3"/>
      <c r="N307" s="3"/>
      <c r="O307" s="3"/>
    </row>
    <row r="308" spans="1:15" ht="15.75" customHeight="1">
      <c r="A308" s="1"/>
      <c r="B308" s="147"/>
      <c r="C308" s="3"/>
      <c r="D308" s="4"/>
      <c r="E308" s="5"/>
      <c r="F308" s="3"/>
      <c r="G308" s="6"/>
      <c r="H308" s="7"/>
      <c r="I308" s="3"/>
      <c r="J308" s="4"/>
      <c r="K308" s="4"/>
      <c r="L308" s="56"/>
      <c r="M308" s="3"/>
      <c r="N308" s="3"/>
      <c r="O308" s="3"/>
    </row>
    <row r="309" spans="1:15" ht="15.75" customHeight="1">
      <c r="A309" s="1"/>
      <c r="B309" s="147"/>
      <c r="C309" s="3"/>
      <c r="D309" s="4"/>
      <c r="E309" s="5"/>
      <c r="F309" s="3"/>
      <c r="G309" s="6"/>
      <c r="H309" s="7"/>
      <c r="I309" s="3"/>
      <c r="J309" s="4"/>
      <c r="K309" s="4"/>
      <c r="L309" s="56"/>
      <c r="M309" s="3"/>
      <c r="N309" s="3"/>
      <c r="O309" s="3"/>
    </row>
    <row r="310" spans="1:15" ht="15.75" customHeight="1">
      <c r="A310" s="1"/>
      <c r="B310" s="147"/>
      <c r="C310" s="3"/>
      <c r="D310" s="4"/>
      <c r="E310" s="5"/>
      <c r="F310" s="3"/>
      <c r="G310" s="6"/>
      <c r="H310" s="7"/>
      <c r="I310" s="3"/>
      <c r="J310" s="4"/>
      <c r="K310" s="4"/>
      <c r="L310" s="56"/>
      <c r="M310" s="3"/>
      <c r="N310" s="3"/>
      <c r="O310" s="3"/>
    </row>
    <row r="311" spans="1:15" ht="15.75" customHeight="1">
      <c r="A311" s="1"/>
      <c r="B311" s="147"/>
      <c r="C311" s="3"/>
      <c r="D311" s="4"/>
      <c r="E311" s="5"/>
      <c r="F311" s="3"/>
      <c r="G311" s="6"/>
      <c r="H311" s="7"/>
      <c r="I311" s="3"/>
      <c r="J311" s="4"/>
      <c r="K311" s="4"/>
      <c r="L311" s="56"/>
      <c r="M311" s="3"/>
      <c r="N311" s="3"/>
      <c r="O311" s="3"/>
    </row>
    <row r="312" spans="1:15" ht="15.75" customHeight="1">
      <c r="A312" s="1"/>
      <c r="B312" s="147"/>
      <c r="C312" s="3"/>
      <c r="D312" s="4"/>
      <c r="E312" s="5"/>
      <c r="F312" s="3"/>
      <c r="G312" s="6"/>
      <c r="H312" s="7"/>
      <c r="I312" s="3"/>
      <c r="J312" s="4"/>
      <c r="K312" s="4"/>
      <c r="L312" s="56"/>
      <c r="M312" s="3"/>
      <c r="N312" s="3"/>
      <c r="O312" s="3"/>
    </row>
    <row r="313" spans="1:15" ht="15.75" customHeight="1">
      <c r="A313" s="1"/>
      <c r="B313" s="147"/>
      <c r="C313" s="3"/>
      <c r="D313" s="4"/>
      <c r="E313" s="5"/>
      <c r="F313" s="3"/>
      <c r="G313" s="6"/>
      <c r="H313" s="7"/>
      <c r="I313" s="3"/>
      <c r="J313" s="4"/>
      <c r="K313" s="4"/>
      <c r="L313" s="56"/>
      <c r="M313" s="3"/>
      <c r="N313" s="3"/>
      <c r="O313" s="3"/>
    </row>
    <row r="314" spans="1:15" ht="15.75" customHeight="1">
      <c r="A314" s="1"/>
      <c r="B314" s="147"/>
      <c r="C314" s="3"/>
      <c r="D314" s="4"/>
      <c r="E314" s="5"/>
      <c r="F314" s="3"/>
      <c r="G314" s="6"/>
      <c r="H314" s="7"/>
      <c r="I314" s="3"/>
      <c r="J314" s="4"/>
      <c r="K314" s="4"/>
      <c r="L314" s="56"/>
      <c r="M314" s="3"/>
      <c r="N314" s="3"/>
      <c r="O314" s="3"/>
    </row>
    <row r="315" spans="1:15" ht="15.75" customHeight="1">
      <c r="A315" s="1"/>
      <c r="B315" s="147"/>
      <c r="C315" s="3"/>
      <c r="D315" s="4"/>
      <c r="E315" s="5"/>
      <c r="F315" s="3"/>
      <c r="G315" s="6"/>
      <c r="H315" s="7"/>
      <c r="I315" s="3"/>
      <c r="J315" s="4"/>
      <c r="K315" s="4"/>
      <c r="L315" s="56"/>
      <c r="M315" s="3"/>
      <c r="N315" s="3"/>
      <c r="O315" s="3"/>
    </row>
    <row r="316" spans="1:15" ht="15.75" customHeight="1">
      <c r="A316" s="1"/>
      <c r="B316" s="147"/>
      <c r="C316" s="3"/>
      <c r="D316" s="4"/>
      <c r="E316" s="5"/>
      <c r="F316" s="3"/>
      <c r="G316" s="6"/>
      <c r="H316" s="7"/>
      <c r="I316" s="3"/>
      <c r="J316" s="4"/>
      <c r="K316" s="4"/>
      <c r="L316" s="56"/>
      <c r="M316" s="3"/>
      <c r="N316" s="3"/>
      <c r="O316" s="3"/>
    </row>
    <row r="317" spans="1:15" ht="15.75" customHeight="1">
      <c r="A317" s="1"/>
      <c r="B317" s="147"/>
      <c r="C317" s="3"/>
      <c r="D317" s="4"/>
      <c r="E317" s="5"/>
      <c r="F317" s="3"/>
      <c r="G317" s="6"/>
      <c r="H317" s="7"/>
      <c r="I317" s="3"/>
      <c r="J317" s="4"/>
      <c r="K317" s="4"/>
      <c r="L317" s="56"/>
      <c r="M317" s="3"/>
      <c r="N317" s="3"/>
      <c r="O317" s="3"/>
    </row>
    <row r="318" spans="1:15" ht="15.75" customHeight="1">
      <c r="A318" s="1"/>
      <c r="B318" s="147"/>
      <c r="C318" s="3"/>
      <c r="D318" s="4"/>
      <c r="E318" s="5"/>
      <c r="F318" s="3"/>
      <c r="G318" s="6"/>
      <c r="H318" s="7"/>
      <c r="I318" s="3"/>
      <c r="J318" s="4"/>
      <c r="K318" s="4"/>
      <c r="L318" s="56"/>
      <c r="M318" s="3"/>
      <c r="N318" s="3"/>
      <c r="O318" s="3"/>
    </row>
    <row r="319" spans="1:15" ht="15.75" customHeight="1">
      <c r="A319" s="1"/>
      <c r="B319" s="147"/>
      <c r="C319" s="3"/>
      <c r="D319" s="4"/>
      <c r="E319" s="5"/>
      <c r="F319" s="3"/>
      <c r="G319" s="6"/>
      <c r="H319" s="7"/>
      <c r="I319" s="3"/>
      <c r="J319" s="4"/>
      <c r="K319" s="4"/>
      <c r="L319" s="56"/>
      <c r="M319" s="3"/>
      <c r="N319" s="3"/>
      <c r="O319" s="3"/>
    </row>
    <row r="320" spans="1:15" ht="15.75" customHeight="1">
      <c r="A320" s="1"/>
      <c r="B320" s="147"/>
      <c r="C320" s="3"/>
      <c r="D320" s="4"/>
      <c r="E320" s="5"/>
      <c r="F320" s="3"/>
      <c r="G320" s="6"/>
      <c r="H320" s="7"/>
      <c r="I320" s="3"/>
      <c r="J320" s="4"/>
      <c r="K320" s="4"/>
      <c r="L320" s="56"/>
      <c r="M320" s="3"/>
      <c r="N320" s="3"/>
      <c r="O320" s="3"/>
    </row>
    <row r="321" spans="1:15" ht="15.75" customHeight="1">
      <c r="A321" s="1"/>
      <c r="B321" s="147"/>
      <c r="C321" s="3"/>
      <c r="D321" s="4"/>
      <c r="E321" s="5"/>
      <c r="F321" s="3"/>
      <c r="G321" s="6"/>
      <c r="H321" s="7"/>
      <c r="I321" s="3"/>
      <c r="J321" s="4"/>
      <c r="K321" s="4"/>
      <c r="L321" s="56"/>
      <c r="M321" s="3"/>
      <c r="N321" s="3"/>
      <c r="O321" s="3"/>
    </row>
    <row r="322" spans="1:15" ht="15.75" customHeight="1">
      <c r="A322" s="1"/>
      <c r="B322" s="147"/>
      <c r="C322" s="3"/>
      <c r="D322" s="4"/>
      <c r="E322" s="5"/>
      <c r="F322" s="3"/>
      <c r="G322" s="6"/>
      <c r="H322" s="7"/>
      <c r="I322" s="3"/>
      <c r="J322" s="4"/>
      <c r="K322" s="4"/>
      <c r="L322" s="56"/>
      <c r="M322" s="3"/>
      <c r="N322" s="3"/>
      <c r="O322" s="3"/>
    </row>
    <row r="323" spans="1:15" ht="15.75" customHeight="1">
      <c r="A323" s="1"/>
      <c r="B323" s="147"/>
      <c r="C323" s="3"/>
      <c r="D323" s="4"/>
      <c r="E323" s="5"/>
      <c r="F323" s="3"/>
      <c r="G323" s="6"/>
      <c r="H323" s="7"/>
      <c r="I323" s="3"/>
      <c r="J323" s="4"/>
      <c r="K323" s="4"/>
      <c r="L323" s="56"/>
      <c r="M323" s="3"/>
      <c r="N323" s="3"/>
      <c r="O323" s="3"/>
    </row>
    <row r="324" spans="1:15" ht="15.75" customHeight="1">
      <c r="A324" s="1"/>
      <c r="B324" s="147"/>
      <c r="C324" s="3"/>
      <c r="D324" s="4"/>
      <c r="E324" s="5"/>
      <c r="F324" s="3"/>
      <c r="G324" s="6"/>
      <c r="H324" s="7"/>
      <c r="I324" s="3"/>
      <c r="J324" s="4"/>
      <c r="K324" s="4"/>
      <c r="L324" s="56"/>
      <c r="M324" s="3"/>
      <c r="N324" s="3"/>
      <c r="O324" s="3"/>
    </row>
    <row r="325" spans="1:15" ht="15.75" customHeight="1">
      <c r="A325" s="1"/>
      <c r="B325" s="147"/>
      <c r="C325" s="3"/>
      <c r="D325" s="4"/>
      <c r="E325" s="5"/>
      <c r="F325" s="3"/>
      <c r="G325" s="6"/>
      <c r="H325" s="7"/>
      <c r="I325" s="3"/>
      <c r="J325" s="4"/>
      <c r="K325" s="4"/>
      <c r="L325" s="56"/>
      <c r="M325" s="3"/>
      <c r="N325" s="3"/>
      <c r="O325" s="3"/>
    </row>
    <row r="326" spans="1:15" ht="15.75" customHeight="1">
      <c r="A326" s="1"/>
      <c r="B326" s="147"/>
      <c r="C326" s="3"/>
      <c r="D326" s="4"/>
      <c r="E326" s="5"/>
      <c r="F326" s="3"/>
      <c r="G326" s="6"/>
      <c r="H326" s="7"/>
      <c r="I326" s="3"/>
      <c r="J326" s="4"/>
      <c r="K326" s="4"/>
      <c r="L326" s="56"/>
      <c r="M326" s="3"/>
      <c r="N326" s="3"/>
      <c r="O326" s="3"/>
    </row>
    <row r="327" spans="1:15" ht="15.75" customHeight="1">
      <c r="A327" s="1"/>
      <c r="B327" s="147"/>
      <c r="C327" s="3"/>
      <c r="D327" s="4"/>
      <c r="E327" s="5"/>
      <c r="F327" s="3"/>
      <c r="G327" s="6"/>
      <c r="H327" s="7"/>
      <c r="I327" s="3"/>
      <c r="J327" s="4"/>
      <c r="K327" s="4"/>
      <c r="L327" s="56"/>
      <c r="M327" s="3"/>
      <c r="N327" s="3"/>
      <c r="O327" s="3"/>
    </row>
    <row r="328" spans="1:15" ht="15.75" customHeight="1">
      <c r="A328" s="1"/>
      <c r="B328" s="147"/>
      <c r="C328" s="3"/>
      <c r="D328" s="4"/>
      <c r="E328" s="5"/>
      <c r="F328" s="3"/>
      <c r="G328" s="6"/>
      <c r="H328" s="7"/>
      <c r="I328" s="3"/>
      <c r="J328" s="4"/>
      <c r="K328" s="4"/>
      <c r="L328" s="56"/>
      <c r="M328" s="3"/>
      <c r="N328" s="3"/>
      <c r="O328" s="3"/>
    </row>
    <row r="329" spans="1:15" ht="15.75" customHeight="1">
      <c r="A329" s="1"/>
      <c r="B329" s="147"/>
      <c r="C329" s="3"/>
      <c r="D329" s="4"/>
      <c r="E329" s="5"/>
      <c r="F329" s="3"/>
      <c r="G329" s="6"/>
      <c r="H329" s="7"/>
      <c r="I329" s="3"/>
      <c r="J329" s="4"/>
      <c r="K329" s="4"/>
      <c r="L329" s="56"/>
      <c r="M329" s="3"/>
      <c r="N329" s="3"/>
      <c r="O329" s="3"/>
    </row>
    <row r="330" spans="1:15" ht="15.75" customHeight="1">
      <c r="A330" s="1"/>
      <c r="B330" s="147"/>
      <c r="C330" s="3"/>
      <c r="D330" s="4"/>
      <c r="E330" s="5"/>
      <c r="F330" s="3"/>
      <c r="G330" s="6"/>
      <c r="H330" s="7"/>
      <c r="I330" s="3"/>
      <c r="J330" s="4"/>
      <c r="K330" s="4"/>
      <c r="L330" s="56"/>
      <c r="M330" s="3"/>
      <c r="N330" s="3"/>
      <c r="O330" s="3"/>
    </row>
    <row r="331" spans="1:15" ht="15.75" customHeight="1">
      <c r="A331" s="1"/>
      <c r="B331" s="147"/>
      <c r="C331" s="3"/>
      <c r="D331" s="4"/>
      <c r="E331" s="5"/>
      <c r="F331" s="3"/>
      <c r="G331" s="6"/>
      <c r="H331" s="7"/>
      <c r="I331" s="3"/>
      <c r="J331" s="4"/>
      <c r="K331" s="4"/>
      <c r="L331" s="56"/>
      <c r="M331" s="3"/>
      <c r="N331" s="3"/>
      <c r="O331" s="3"/>
    </row>
    <row r="332" spans="1:15" ht="15.75" customHeight="1">
      <c r="A332" s="1"/>
      <c r="B332" s="147"/>
      <c r="C332" s="3"/>
      <c r="D332" s="4"/>
      <c r="E332" s="5"/>
      <c r="F332" s="3"/>
      <c r="G332" s="6"/>
      <c r="H332" s="7"/>
      <c r="I332" s="3"/>
      <c r="J332" s="4"/>
      <c r="K332" s="4"/>
      <c r="L332" s="56"/>
      <c r="M332" s="3"/>
      <c r="N332" s="3"/>
      <c r="O332" s="3"/>
    </row>
    <row r="333" spans="1:15" ht="15.75" customHeight="1">
      <c r="A333" s="1"/>
      <c r="B333" s="147"/>
      <c r="C333" s="3"/>
      <c r="D333" s="4"/>
      <c r="E333" s="5"/>
      <c r="F333" s="3"/>
      <c r="G333" s="6"/>
      <c r="H333" s="7"/>
      <c r="I333" s="3"/>
      <c r="J333" s="4"/>
      <c r="K333" s="4"/>
      <c r="L333" s="56"/>
      <c r="M333" s="3"/>
      <c r="N333" s="3"/>
      <c r="O333" s="3"/>
    </row>
    <row r="334" spans="1:15" ht="15.75" customHeight="1">
      <c r="A334" s="1"/>
      <c r="B334" s="147"/>
      <c r="C334" s="3"/>
      <c r="D334" s="4"/>
      <c r="E334" s="5"/>
      <c r="F334" s="3"/>
      <c r="G334" s="6"/>
      <c r="H334" s="7"/>
      <c r="I334" s="3"/>
      <c r="J334" s="4"/>
      <c r="K334" s="4"/>
      <c r="L334" s="56"/>
      <c r="M334" s="3"/>
      <c r="N334" s="3"/>
      <c r="O334" s="3"/>
    </row>
    <row r="335" spans="1:15" ht="15.75" customHeight="1">
      <c r="A335" s="1"/>
      <c r="B335" s="147"/>
      <c r="C335" s="3"/>
      <c r="D335" s="4"/>
      <c r="E335" s="5"/>
      <c r="F335" s="3"/>
      <c r="G335" s="6"/>
      <c r="H335" s="7"/>
      <c r="I335" s="3"/>
      <c r="J335" s="4"/>
      <c r="K335" s="4"/>
      <c r="L335" s="56"/>
      <c r="M335" s="3"/>
      <c r="N335" s="3"/>
      <c r="O335" s="3"/>
    </row>
    <row r="336" spans="1:15" ht="15.75" customHeight="1">
      <c r="A336" s="1"/>
      <c r="B336" s="147"/>
      <c r="C336" s="3"/>
      <c r="D336" s="4"/>
      <c r="E336" s="5"/>
      <c r="F336" s="3"/>
      <c r="G336" s="6"/>
      <c r="H336" s="7"/>
      <c r="I336" s="3"/>
      <c r="J336" s="4"/>
      <c r="K336" s="4"/>
      <c r="L336" s="56"/>
      <c r="M336" s="3"/>
      <c r="N336" s="3"/>
      <c r="O336" s="3"/>
    </row>
    <row r="337" spans="1:15" ht="15.75" customHeight="1">
      <c r="A337" s="1"/>
      <c r="B337" s="147"/>
      <c r="C337" s="3"/>
      <c r="D337" s="4"/>
      <c r="E337" s="5"/>
      <c r="F337" s="3"/>
      <c r="G337" s="6"/>
      <c r="H337" s="7"/>
      <c r="I337" s="3"/>
      <c r="J337" s="4"/>
      <c r="K337" s="4"/>
      <c r="L337" s="56"/>
      <c r="M337" s="3"/>
      <c r="N337" s="3"/>
      <c r="O337" s="3"/>
    </row>
    <row r="338" spans="1:15" ht="15.75" customHeight="1">
      <c r="A338" s="1"/>
      <c r="B338" s="147"/>
      <c r="C338" s="3"/>
      <c r="D338" s="4"/>
      <c r="E338" s="5"/>
      <c r="F338" s="3"/>
      <c r="G338" s="6"/>
      <c r="H338" s="7"/>
      <c r="I338" s="3"/>
      <c r="J338" s="4"/>
      <c r="K338" s="4"/>
      <c r="L338" s="56"/>
      <c r="M338" s="3"/>
      <c r="N338" s="3"/>
      <c r="O338" s="3"/>
    </row>
    <row r="339" spans="1:15" ht="15.75" customHeight="1">
      <c r="A339" s="1"/>
      <c r="B339" s="147"/>
      <c r="C339" s="3"/>
      <c r="D339" s="4"/>
      <c r="E339" s="5"/>
      <c r="F339" s="3"/>
      <c r="G339" s="6"/>
      <c r="H339" s="7"/>
      <c r="I339" s="3"/>
      <c r="J339" s="4"/>
      <c r="K339" s="4"/>
      <c r="L339" s="56"/>
      <c r="M339" s="3"/>
      <c r="N339" s="3"/>
      <c r="O339" s="3"/>
    </row>
    <row r="340" spans="1:15" ht="15.75" customHeight="1">
      <c r="A340" s="1"/>
      <c r="B340" s="147"/>
      <c r="C340" s="3"/>
      <c r="D340" s="4"/>
      <c r="E340" s="5"/>
      <c r="F340" s="3"/>
      <c r="G340" s="6"/>
      <c r="H340" s="7"/>
      <c r="I340" s="3"/>
      <c r="J340" s="4"/>
      <c r="K340" s="4"/>
      <c r="L340" s="56"/>
      <c r="M340" s="3"/>
      <c r="N340" s="3"/>
      <c r="O340" s="3"/>
    </row>
    <row r="341" spans="1:15" ht="15.75" customHeight="1">
      <c r="A341" s="1"/>
      <c r="B341" s="147"/>
      <c r="C341" s="3"/>
      <c r="D341" s="4"/>
      <c r="E341" s="5"/>
      <c r="F341" s="3"/>
      <c r="G341" s="6"/>
      <c r="H341" s="7"/>
      <c r="I341" s="3"/>
      <c r="J341" s="4"/>
      <c r="K341" s="4"/>
      <c r="L341" s="56"/>
      <c r="M341" s="3"/>
      <c r="N341" s="3"/>
      <c r="O341" s="3"/>
    </row>
    <row r="342" spans="1:15" ht="15.75" customHeight="1">
      <c r="A342" s="1"/>
      <c r="B342" s="147"/>
      <c r="C342" s="3"/>
      <c r="D342" s="4"/>
      <c r="E342" s="5"/>
      <c r="F342" s="3"/>
      <c r="G342" s="6"/>
      <c r="H342" s="7"/>
      <c r="I342" s="3"/>
      <c r="J342" s="4"/>
      <c r="K342" s="4"/>
      <c r="L342" s="56"/>
      <c r="M342" s="3"/>
      <c r="N342" s="3"/>
      <c r="O342" s="3"/>
    </row>
    <row r="343" spans="1:15" ht="15.75" customHeight="1">
      <c r="A343" s="1"/>
      <c r="B343" s="147"/>
      <c r="C343" s="3"/>
      <c r="D343" s="4"/>
      <c r="E343" s="5"/>
      <c r="F343" s="3"/>
      <c r="G343" s="6"/>
      <c r="H343" s="7"/>
      <c r="I343" s="3"/>
      <c r="J343" s="4"/>
      <c r="K343" s="4"/>
      <c r="L343" s="56"/>
      <c r="M343" s="3"/>
      <c r="N343" s="3"/>
      <c r="O343" s="3"/>
    </row>
    <row r="344" spans="1:15" ht="15.75" customHeight="1">
      <c r="A344" s="1"/>
      <c r="B344" s="147"/>
      <c r="C344" s="3"/>
      <c r="D344" s="4"/>
      <c r="E344" s="5"/>
      <c r="F344" s="3"/>
      <c r="G344" s="6"/>
      <c r="H344" s="7"/>
      <c r="I344" s="3"/>
      <c r="J344" s="4"/>
      <c r="K344" s="4"/>
      <c r="L344" s="56"/>
      <c r="M344" s="3"/>
      <c r="N344" s="3"/>
      <c r="O344" s="3"/>
    </row>
    <row r="345" spans="1:15" ht="15.75" customHeight="1">
      <c r="A345" s="1"/>
      <c r="B345" s="147"/>
      <c r="C345" s="3"/>
      <c r="D345" s="4"/>
      <c r="E345" s="5"/>
      <c r="F345" s="3"/>
      <c r="G345" s="6"/>
      <c r="H345" s="7"/>
      <c r="I345" s="3"/>
      <c r="J345" s="4"/>
      <c r="K345" s="4"/>
      <c r="L345" s="56"/>
      <c r="M345" s="3"/>
      <c r="N345" s="3"/>
      <c r="O345" s="3"/>
    </row>
    <row r="346" spans="1:15" ht="15.75" customHeight="1">
      <c r="A346" s="1"/>
      <c r="B346" s="147"/>
      <c r="C346" s="3"/>
      <c r="D346" s="4"/>
      <c r="E346" s="5"/>
      <c r="F346" s="3"/>
      <c r="G346" s="6"/>
      <c r="H346" s="7"/>
      <c r="I346" s="3"/>
      <c r="J346" s="4"/>
      <c r="K346" s="4"/>
      <c r="L346" s="56"/>
      <c r="M346" s="3"/>
      <c r="N346" s="3"/>
      <c r="O346" s="3"/>
    </row>
    <row r="347" spans="1:15" ht="15.75" customHeight="1">
      <c r="A347" s="1"/>
      <c r="B347" s="147"/>
      <c r="C347" s="3"/>
      <c r="D347" s="4"/>
      <c r="E347" s="5"/>
      <c r="F347" s="3"/>
      <c r="G347" s="6"/>
      <c r="H347" s="7"/>
      <c r="I347" s="3"/>
      <c r="J347" s="4"/>
      <c r="K347" s="4"/>
      <c r="L347" s="56"/>
      <c r="M347" s="3"/>
      <c r="N347" s="3"/>
      <c r="O347" s="3"/>
    </row>
    <row r="348" spans="1:15" ht="15.75" customHeight="1">
      <c r="A348" s="1"/>
      <c r="B348" s="147"/>
      <c r="C348" s="3"/>
      <c r="D348" s="4"/>
      <c r="E348" s="5"/>
      <c r="F348" s="3"/>
      <c r="G348" s="6"/>
      <c r="H348" s="7"/>
      <c r="I348" s="3"/>
      <c r="J348" s="4"/>
      <c r="K348" s="4"/>
      <c r="L348" s="56"/>
      <c r="M348" s="3"/>
      <c r="N348" s="3"/>
      <c r="O348" s="3"/>
    </row>
    <row r="349" spans="1:15" ht="15.75" customHeight="1">
      <c r="A349" s="1"/>
      <c r="B349" s="147"/>
      <c r="C349" s="3"/>
      <c r="D349" s="4"/>
      <c r="E349" s="5"/>
      <c r="F349" s="3"/>
      <c r="G349" s="6"/>
      <c r="H349" s="7"/>
      <c r="I349" s="3"/>
      <c r="J349" s="4"/>
      <c r="K349" s="4"/>
      <c r="L349" s="56"/>
      <c r="M349" s="3"/>
      <c r="N349" s="3"/>
      <c r="O349" s="3"/>
    </row>
    <row r="350" spans="1:15" ht="15.75" customHeight="1">
      <c r="A350" s="1"/>
      <c r="B350" s="147"/>
      <c r="C350" s="3"/>
      <c r="D350" s="4"/>
      <c r="E350" s="5"/>
      <c r="F350" s="3"/>
      <c r="G350" s="6"/>
      <c r="H350" s="7"/>
      <c r="I350" s="3"/>
      <c r="J350" s="4"/>
      <c r="K350" s="4"/>
      <c r="L350" s="56"/>
      <c r="M350" s="3"/>
      <c r="N350" s="3"/>
      <c r="O350" s="3"/>
    </row>
    <row r="351" spans="1:15" ht="15.75" customHeight="1">
      <c r="A351" s="1"/>
      <c r="B351" s="147"/>
      <c r="C351" s="3"/>
      <c r="D351" s="4"/>
      <c r="E351" s="5"/>
      <c r="F351" s="3"/>
      <c r="G351" s="6"/>
      <c r="H351" s="7"/>
      <c r="I351" s="3"/>
      <c r="J351" s="4"/>
      <c r="K351" s="4"/>
      <c r="L351" s="56"/>
      <c r="M351" s="3"/>
      <c r="N351" s="3"/>
      <c r="O351" s="3"/>
    </row>
    <row r="352" spans="1:15" ht="15.75" customHeight="1">
      <c r="A352" s="1"/>
      <c r="B352" s="147"/>
      <c r="C352" s="3"/>
      <c r="D352" s="4"/>
      <c r="E352" s="5"/>
      <c r="F352" s="3"/>
      <c r="G352" s="6"/>
      <c r="H352" s="7"/>
      <c r="I352" s="3"/>
      <c r="J352" s="4"/>
      <c r="K352" s="4"/>
      <c r="L352" s="56"/>
      <c r="M352" s="3"/>
      <c r="N352" s="3"/>
      <c r="O352" s="3"/>
    </row>
    <row r="353" spans="1:15" ht="15.75" customHeight="1">
      <c r="A353" s="1"/>
      <c r="B353" s="147"/>
      <c r="C353" s="3"/>
      <c r="D353" s="4"/>
      <c r="E353" s="5"/>
      <c r="F353" s="3"/>
      <c r="G353" s="6"/>
      <c r="H353" s="7"/>
      <c r="I353" s="3"/>
      <c r="J353" s="4"/>
      <c r="K353" s="4"/>
      <c r="L353" s="56"/>
      <c r="M353" s="3"/>
      <c r="N353" s="3"/>
      <c r="O353" s="3"/>
    </row>
    <row r="354" spans="1:15" ht="15.75" customHeight="1">
      <c r="A354" s="1"/>
      <c r="B354" s="147"/>
      <c r="C354" s="3"/>
      <c r="D354" s="4"/>
      <c r="E354" s="5"/>
      <c r="F354" s="3"/>
      <c r="G354" s="6"/>
      <c r="H354" s="7"/>
      <c r="I354" s="3"/>
      <c r="J354" s="4"/>
      <c r="K354" s="4"/>
      <c r="L354" s="56"/>
      <c r="M354" s="3"/>
      <c r="N354" s="3"/>
      <c r="O354" s="3"/>
    </row>
    <row r="355" spans="1:15" ht="15.75" customHeight="1">
      <c r="A355" s="1"/>
      <c r="B355" s="147"/>
      <c r="C355" s="3"/>
      <c r="D355" s="4"/>
      <c r="E355" s="5"/>
      <c r="F355" s="3"/>
      <c r="G355" s="6"/>
      <c r="H355" s="7"/>
      <c r="I355" s="3"/>
      <c r="J355" s="4"/>
      <c r="K355" s="4"/>
      <c r="L355" s="56"/>
      <c r="M355" s="3"/>
      <c r="N355" s="3"/>
      <c r="O355" s="3"/>
    </row>
    <row r="356" spans="1:15" ht="15.75" customHeight="1">
      <c r="A356" s="1"/>
      <c r="B356" s="147"/>
      <c r="C356" s="3"/>
      <c r="D356" s="4"/>
      <c r="E356" s="5"/>
      <c r="F356" s="3"/>
      <c r="G356" s="6"/>
      <c r="H356" s="7"/>
      <c r="I356" s="3"/>
      <c r="J356" s="4"/>
      <c r="K356" s="4"/>
      <c r="L356" s="56"/>
      <c r="M356" s="3"/>
      <c r="N356" s="3"/>
      <c r="O356" s="3"/>
    </row>
    <row r="357" spans="1:15" ht="15.75" customHeight="1">
      <c r="A357" s="1"/>
      <c r="B357" s="147"/>
      <c r="C357" s="3"/>
      <c r="D357" s="4"/>
      <c r="E357" s="5"/>
      <c r="F357" s="3"/>
      <c r="G357" s="6"/>
      <c r="H357" s="7"/>
      <c r="I357" s="3"/>
      <c r="J357" s="4"/>
      <c r="K357" s="4"/>
      <c r="L357" s="56"/>
      <c r="M357" s="3"/>
      <c r="N357" s="3"/>
      <c r="O357" s="3"/>
    </row>
    <row r="358" spans="1:15" ht="15.75" customHeight="1">
      <c r="A358" s="1"/>
      <c r="B358" s="147"/>
      <c r="C358" s="3"/>
      <c r="D358" s="4"/>
      <c r="E358" s="5"/>
      <c r="F358" s="3"/>
      <c r="G358" s="6"/>
      <c r="H358" s="7"/>
      <c r="I358" s="3"/>
      <c r="J358" s="4"/>
      <c r="K358" s="4"/>
      <c r="L358" s="56"/>
      <c r="M358" s="3"/>
      <c r="N358" s="3"/>
      <c r="O358" s="3"/>
    </row>
    <row r="359" spans="1:15" ht="15.75" customHeight="1">
      <c r="A359" s="1"/>
      <c r="B359" s="147"/>
      <c r="C359" s="3"/>
      <c r="D359" s="4"/>
      <c r="E359" s="5"/>
      <c r="F359" s="3"/>
      <c r="G359" s="6"/>
      <c r="H359" s="7"/>
      <c r="I359" s="3"/>
      <c r="J359" s="4"/>
      <c r="K359" s="4"/>
      <c r="L359" s="56"/>
      <c r="M359" s="3"/>
      <c r="N359" s="3"/>
      <c r="O359" s="3"/>
    </row>
    <row r="360" spans="1:15" ht="15.75" customHeight="1">
      <c r="A360" s="1"/>
      <c r="B360" s="147"/>
      <c r="C360" s="3"/>
      <c r="D360" s="4"/>
      <c r="E360" s="5"/>
      <c r="F360" s="3"/>
      <c r="G360" s="6"/>
      <c r="H360" s="7"/>
      <c r="I360" s="3"/>
      <c r="J360" s="4"/>
      <c r="K360" s="4"/>
      <c r="L360" s="56"/>
      <c r="M360" s="3"/>
      <c r="N360" s="3"/>
      <c r="O360" s="3"/>
    </row>
    <row r="361" spans="1:15" ht="15.75" customHeight="1">
      <c r="A361" s="1"/>
      <c r="B361" s="147"/>
      <c r="C361" s="3"/>
      <c r="D361" s="4"/>
      <c r="E361" s="5"/>
      <c r="F361" s="3"/>
      <c r="G361" s="6"/>
      <c r="H361" s="7"/>
      <c r="I361" s="3"/>
      <c r="J361" s="4"/>
      <c r="K361" s="4"/>
      <c r="L361" s="56"/>
      <c r="M361" s="3"/>
      <c r="N361" s="3"/>
      <c r="O361" s="3"/>
    </row>
    <row r="362" spans="1:15" ht="15.75" customHeight="1">
      <c r="A362" s="1"/>
      <c r="B362" s="147"/>
      <c r="C362" s="3"/>
      <c r="D362" s="4"/>
      <c r="E362" s="5"/>
      <c r="F362" s="3"/>
      <c r="G362" s="6"/>
      <c r="H362" s="7"/>
      <c r="I362" s="3"/>
      <c r="J362" s="4"/>
      <c r="K362" s="4"/>
      <c r="L362" s="56"/>
      <c r="M362" s="3"/>
      <c r="N362" s="3"/>
      <c r="O362" s="3"/>
    </row>
    <row r="363" spans="1:15" ht="15.75" customHeight="1">
      <c r="A363" s="1"/>
      <c r="B363" s="147"/>
      <c r="C363" s="3"/>
      <c r="D363" s="4"/>
      <c r="E363" s="5"/>
      <c r="F363" s="3"/>
      <c r="G363" s="6"/>
      <c r="H363" s="7"/>
      <c r="I363" s="3"/>
      <c r="J363" s="4"/>
      <c r="K363" s="4"/>
      <c r="L363" s="56"/>
      <c r="M363" s="3"/>
      <c r="N363" s="3"/>
      <c r="O363" s="3"/>
    </row>
    <row r="364" spans="1:15" ht="15.75" customHeight="1">
      <c r="A364" s="1"/>
      <c r="B364" s="147"/>
      <c r="C364" s="3"/>
      <c r="D364" s="4"/>
      <c r="E364" s="5"/>
      <c r="F364" s="3"/>
      <c r="G364" s="6"/>
      <c r="H364" s="7"/>
      <c r="I364" s="3"/>
      <c r="J364" s="4"/>
      <c r="K364" s="4"/>
      <c r="L364" s="56"/>
      <c r="M364" s="3"/>
      <c r="N364" s="3"/>
      <c r="O364" s="3"/>
    </row>
    <row r="365" spans="1:15" ht="15.75" customHeight="1">
      <c r="A365" s="1"/>
      <c r="B365" s="147"/>
      <c r="C365" s="3"/>
      <c r="D365" s="4"/>
      <c r="E365" s="5"/>
      <c r="F365" s="3"/>
      <c r="G365" s="6"/>
      <c r="H365" s="7"/>
      <c r="I365" s="3"/>
      <c r="J365" s="4"/>
      <c r="K365" s="4"/>
      <c r="L365" s="56"/>
      <c r="M365" s="3"/>
      <c r="N365" s="3"/>
      <c r="O365" s="3"/>
    </row>
    <row r="366" spans="1:15" ht="15.75" customHeight="1">
      <c r="A366" s="1"/>
      <c r="B366" s="147"/>
      <c r="C366" s="3"/>
      <c r="D366" s="4"/>
      <c r="E366" s="5"/>
      <c r="F366" s="3"/>
      <c r="G366" s="6"/>
      <c r="H366" s="7"/>
      <c r="I366" s="3"/>
      <c r="J366" s="4"/>
      <c r="K366" s="4"/>
      <c r="L366" s="56"/>
      <c r="M366" s="3"/>
      <c r="N366" s="3"/>
      <c r="O366" s="3"/>
    </row>
    <row r="367" spans="1:15" ht="15.75" customHeight="1">
      <c r="A367" s="1"/>
      <c r="B367" s="147"/>
      <c r="C367" s="3"/>
      <c r="D367" s="4"/>
      <c r="E367" s="5"/>
      <c r="F367" s="3"/>
      <c r="G367" s="6"/>
      <c r="H367" s="7"/>
      <c r="I367" s="3"/>
      <c r="J367" s="4"/>
      <c r="K367" s="4"/>
      <c r="L367" s="56"/>
      <c r="M367" s="3"/>
      <c r="N367" s="3"/>
      <c r="O367" s="3"/>
    </row>
    <row r="368" spans="1:15" ht="15.75" customHeight="1">
      <c r="A368" s="1"/>
      <c r="B368" s="147"/>
      <c r="C368" s="3"/>
      <c r="D368" s="4"/>
      <c r="E368" s="5"/>
      <c r="F368" s="3"/>
      <c r="G368" s="6"/>
      <c r="H368" s="7"/>
      <c r="I368" s="3"/>
      <c r="J368" s="4"/>
      <c r="K368" s="4"/>
      <c r="L368" s="56"/>
      <c r="M368" s="3"/>
      <c r="N368" s="3"/>
      <c r="O368" s="3"/>
    </row>
    <row r="369" spans="1:15" ht="15.75" customHeight="1">
      <c r="A369" s="1"/>
      <c r="B369" s="147"/>
      <c r="C369" s="3"/>
      <c r="D369" s="4"/>
      <c r="E369" s="5"/>
      <c r="F369" s="3"/>
      <c r="G369" s="6"/>
      <c r="H369" s="7"/>
      <c r="I369" s="3"/>
      <c r="J369" s="4"/>
      <c r="K369" s="4"/>
      <c r="L369" s="56"/>
      <c r="M369" s="3"/>
      <c r="N369" s="3"/>
      <c r="O369" s="3"/>
    </row>
    <row r="370" spans="1:15" ht="15.75" customHeight="1">
      <c r="A370" s="1"/>
      <c r="B370" s="147"/>
      <c r="C370" s="3"/>
      <c r="D370" s="4"/>
      <c r="E370" s="5"/>
      <c r="F370" s="3"/>
      <c r="G370" s="6"/>
      <c r="H370" s="7"/>
      <c r="I370" s="3"/>
      <c r="J370" s="4"/>
      <c r="K370" s="4"/>
      <c r="L370" s="56"/>
      <c r="M370" s="3"/>
      <c r="N370" s="3"/>
      <c r="O370" s="3"/>
    </row>
    <row r="371" spans="1:15" ht="15.75" customHeight="1">
      <c r="A371" s="1"/>
      <c r="B371" s="147"/>
      <c r="C371" s="3"/>
      <c r="D371" s="4"/>
      <c r="E371" s="5"/>
      <c r="F371" s="3"/>
      <c r="G371" s="6"/>
      <c r="H371" s="7"/>
      <c r="I371" s="3"/>
      <c r="J371" s="4"/>
      <c r="K371" s="4"/>
      <c r="L371" s="56"/>
      <c r="M371" s="3"/>
      <c r="N371" s="3"/>
      <c r="O371" s="3"/>
    </row>
    <row r="372" spans="1:15" ht="15.75" customHeight="1">
      <c r="A372" s="1"/>
      <c r="B372" s="147"/>
      <c r="C372" s="3"/>
      <c r="D372" s="4"/>
      <c r="E372" s="5"/>
      <c r="F372" s="3"/>
      <c r="G372" s="6"/>
      <c r="H372" s="7"/>
      <c r="I372" s="3"/>
      <c r="J372" s="4"/>
      <c r="K372" s="4"/>
      <c r="L372" s="56"/>
      <c r="M372" s="3"/>
      <c r="N372" s="3"/>
      <c r="O372" s="3"/>
    </row>
    <row r="373" spans="1:15" ht="15.75" customHeight="1">
      <c r="A373" s="1"/>
      <c r="B373" s="147"/>
      <c r="C373" s="3"/>
      <c r="D373" s="4"/>
      <c r="E373" s="5"/>
      <c r="F373" s="3"/>
      <c r="G373" s="6"/>
      <c r="H373" s="7"/>
      <c r="I373" s="3"/>
      <c r="J373" s="4"/>
      <c r="K373" s="4"/>
      <c r="L373" s="56"/>
      <c r="M373" s="3"/>
      <c r="N373" s="3"/>
      <c r="O373" s="3"/>
    </row>
    <row r="374" spans="1:15" ht="15.75" customHeight="1">
      <c r="A374" s="1"/>
      <c r="B374" s="147"/>
      <c r="C374" s="3"/>
      <c r="D374" s="4"/>
      <c r="E374" s="5"/>
      <c r="F374" s="3"/>
      <c r="G374" s="6"/>
      <c r="H374" s="7"/>
      <c r="I374" s="3"/>
      <c r="J374" s="4"/>
      <c r="K374" s="4"/>
      <c r="L374" s="56"/>
      <c r="M374" s="3"/>
      <c r="N374" s="3"/>
      <c r="O374" s="3"/>
    </row>
    <row r="375" spans="1:15" ht="15.75" customHeight="1">
      <c r="A375" s="1"/>
      <c r="B375" s="147"/>
      <c r="C375" s="3"/>
      <c r="D375" s="4"/>
      <c r="E375" s="5"/>
      <c r="F375" s="3"/>
      <c r="G375" s="6"/>
      <c r="H375" s="7"/>
      <c r="I375" s="3"/>
      <c r="J375" s="4"/>
      <c r="K375" s="4"/>
      <c r="L375" s="56"/>
      <c r="M375" s="3"/>
      <c r="N375" s="3"/>
      <c r="O375" s="3"/>
    </row>
    <row r="376" spans="1:15" ht="15.75" customHeight="1">
      <c r="A376" s="1"/>
      <c r="B376" s="147"/>
      <c r="C376" s="3"/>
      <c r="D376" s="4"/>
      <c r="E376" s="5"/>
      <c r="F376" s="3"/>
      <c r="G376" s="6"/>
      <c r="H376" s="7"/>
      <c r="I376" s="3"/>
      <c r="J376" s="4"/>
      <c r="K376" s="4"/>
      <c r="L376" s="56"/>
      <c r="M376" s="3"/>
      <c r="N376" s="3"/>
      <c r="O376" s="3"/>
    </row>
    <row r="377" spans="1:15" ht="15.75" customHeight="1">
      <c r="A377" s="1"/>
      <c r="B377" s="147"/>
      <c r="C377" s="3"/>
      <c r="D377" s="4"/>
      <c r="E377" s="5"/>
      <c r="F377" s="3"/>
      <c r="G377" s="6"/>
      <c r="H377" s="7"/>
      <c r="I377" s="3"/>
      <c r="J377" s="4"/>
      <c r="K377" s="4"/>
      <c r="L377" s="56"/>
      <c r="M377" s="3"/>
      <c r="N377" s="3"/>
      <c r="O377" s="3"/>
    </row>
    <row r="378" spans="1:15" ht="15.75" customHeight="1">
      <c r="A378" s="1"/>
      <c r="B378" s="147"/>
      <c r="C378" s="3"/>
      <c r="D378" s="4"/>
      <c r="E378" s="5"/>
      <c r="F378" s="3"/>
      <c r="G378" s="6"/>
      <c r="H378" s="7"/>
      <c r="I378" s="3"/>
      <c r="J378" s="4"/>
      <c r="K378" s="4"/>
      <c r="L378" s="56"/>
      <c r="M378" s="3"/>
      <c r="N378" s="3"/>
      <c r="O378" s="3"/>
    </row>
    <row r="379" spans="1:15" ht="15.75" customHeight="1">
      <c r="A379" s="1"/>
      <c r="B379" s="147"/>
      <c r="C379" s="3"/>
      <c r="D379" s="4"/>
      <c r="E379" s="5"/>
      <c r="F379" s="3"/>
      <c r="G379" s="6"/>
      <c r="H379" s="7"/>
      <c r="I379" s="3"/>
      <c r="J379" s="4"/>
      <c r="K379" s="4"/>
      <c r="L379" s="56"/>
      <c r="M379" s="3"/>
      <c r="N379" s="3"/>
      <c r="O379" s="3"/>
    </row>
    <row r="380" spans="1:15" ht="15.75" customHeight="1">
      <c r="A380" s="1"/>
      <c r="B380" s="147"/>
      <c r="C380" s="3"/>
      <c r="D380" s="4"/>
      <c r="E380" s="5"/>
      <c r="F380" s="3"/>
      <c r="G380" s="6"/>
      <c r="H380" s="7"/>
      <c r="I380" s="3"/>
      <c r="J380" s="4"/>
      <c r="K380" s="4"/>
      <c r="L380" s="56"/>
      <c r="M380" s="3"/>
      <c r="N380" s="3"/>
      <c r="O380" s="3"/>
    </row>
    <row r="381" spans="1:15" ht="15.75" customHeight="1">
      <c r="A381" s="1"/>
      <c r="B381" s="147"/>
      <c r="C381" s="3"/>
      <c r="D381" s="4"/>
      <c r="E381" s="5"/>
      <c r="F381" s="3"/>
      <c r="G381" s="6"/>
      <c r="H381" s="7"/>
      <c r="I381" s="3"/>
      <c r="J381" s="4"/>
      <c r="K381" s="4"/>
      <c r="L381" s="56"/>
      <c r="M381" s="3"/>
      <c r="N381" s="3"/>
      <c r="O381" s="3"/>
    </row>
    <row r="382" spans="1:15" ht="15.75" customHeight="1">
      <c r="A382" s="1"/>
      <c r="B382" s="147"/>
      <c r="C382" s="3"/>
      <c r="D382" s="4"/>
      <c r="E382" s="5"/>
      <c r="F382" s="3"/>
      <c r="G382" s="6"/>
      <c r="H382" s="7"/>
      <c r="I382" s="3"/>
      <c r="J382" s="4"/>
      <c r="K382" s="4"/>
      <c r="L382" s="56"/>
      <c r="M382" s="3"/>
      <c r="N382" s="3"/>
      <c r="O382" s="3"/>
    </row>
    <row r="383" spans="1:15" ht="15.75" customHeight="1">
      <c r="A383" s="1"/>
      <c r="B383" s="147"/>
      <c r="C383" s="3"/>
      <c r="D383" s="4"/>
      <c r="E383" s="5"/>
      <c r="F383" s="3"/>
      <c r="G383" s="6"/>
      <c r="H383" s="7"/>
      <c r="I383" s="3"/>
      <c r="J383" s="4"/>
      <c r="K383" s="4"/>
      <c r="L383" s="56"/>
      <c r="M383" s="3"/>
      <c r="N383" s="3"/>
      <c r="O383" s="3"/>
    </row>
    <row r="384" spans="1:15" ht="15.75" customHeight="1">
      <c r="A384" s="1"/>
      <c r="B384" s="147"/>
      <c r="C384" s="3"/>
      <c r="D384" s="4"/>
      <c r="E384" s="5"/>
      <c r="F384" s="3"/>
      <c r="G384" s="6"/>
      <c r="H384" s="7"/>
      <c r="I384" s="3"/>
      <c r="J384" s="4"/>
      <c r="K384" s="4"/>
      <c r="L384" s="56"/>
      <c r="M384" s="3"/>
      <c r="N384" s="3"/>
      <c r="O384" s="3"/>
    </row>
    <row r="385" spans="1:15" ht="15.75" customHeight="1">
      <c r="A385" s="1"/>
      <c r="B385" s="147"/>
      <c r="C385" s="3"/>
      <c r="D385" s="4"/>
      <c r="E385" s="5"/>
      <c r="F385" s="3"/>
      <c r="G385" s="6"/>
      <c r="H385" s="7"/>
      <c r="I385" s="3"/>
      <c r="J385" s="4"/>
      <c r="K385" s="4"/>
      <c r="L385" s="56"/>
      <c r="M385" s="3"/>
      <c r="N385" s="3"/>
      <c r="O385" s="3"/>
    </row>
    <row r="386" spans="1:15" ht="15.75" customHeight="1">
      <c r="A386" s="1"/>
      <c r="B386" s="147"/>
      <c r="C386" s="3"/>
      <c r="D386" s="4"/>
      <c r="E386" s="5"/>
      <c r="F386" s="3"/>
      <c r="G386" s="6"/>
      <c r="H386" s="7"/>
      <c r="I386" s="3"/>
      <c r="J386" s="4"/>
      <c r="K386" s="4"/>
      <c r="L386" s="56"/>
      <c r="M386" s="3"/>
      <c r="N386" s="3"/>
      <c r="O386" s="3"/>
    </row>
    <row r="387" spans="1:15" ht="15.75" customHeight="1">
      <c r="A387" s="1"/>
      <c r="B387" s="147"/>
      <c r="C387" s="3"/>
      <c r="D387" s="4"/>
      <c r="E387" s="5"/>
      <c r="F387" s="3"/>
      <c r="G387" s="6"/>
      <c r="H387" s="7"/>
      <c r="I387" s="3"/>
      <c r="J387" s="4"/>
      <c r="K387" s="4"/>
      <c r="L387" s="56"/>
      <c r="M387" s="3"/>
      <c r="N387" s="3"/>
      <c r="O387" s="3"/>
    </row>
    <row r="388" spans="1:15" ht="15.75" customHeight="1">
      <c r="A388" s="1"/>
      <c r="B388" s="147"/>
      <c r="C388" s="3"/>
      <c r="D388" s="4"/>
      <c r="E388" s="5"/>
      <c r="F388" s="3"/>
      <c r="G388" s="6"/>
      <c r="H388" s="7"/>
      <c r="I388" s="3"/>
      <c r="J388" s="4"/>
      <c r="K388" s="4"/>
      <c r="L388" s="56"/>
      <c r="M388" s="3"/>
      <c r="N388" s="3"/>
      <c r="O388" s="3"/>
    </row>
    <row r="389" spans="1:15" ht="15.75" customHeight="1">
      <c r="A389" s="1"/>
      <c r="B389" s="147"/>
      <c r="C389" s="3"/>
      <c r="D389" s="4"/>
      <c r="E389" s="5"/>
      <c r="F389" s="3"/>
      <c r="G389" s="6"/>
      <c r="H389" s="7"/>
      <c r="I389" s="3"/>
      <c r="J389" s="4"/>
      <c r="K389" s="4"/>
      <c r="L389" s="56"/>
      <c r="M389" s="3"/>
      <c r="N389" s="3"/>
      <c r="O389" s="3"/>
    </row>
    <row r="390" spans="1:15" ht="15.75" customHeight="1">
      <c r="A390" s="1"/>
      <c r="B390" s="147"/>
      <c r="C390" s="3"/>
      <c r="D390" s="4"/>
      <c r="E390" s="5"/>
      <c r="F390" s="3"/>
      <c r="G390" s="6"/>
      <c r="H390" s="7"/>
      <c r="I390" s="3"/>
      <c r="J390" s="4"/>
      <c r="K390" s="4"/>
      <c r="L390" s="56"/>
      <c r="M390" s="3"/>
      <c r="N390" s="3"/>
      <c r="O390" s="3"/>
    </row>
    <row r="391" spans="1:15" ht="15.75" customHeight="1">
      <c r="A391" s="1"/>
      <c r="B391" s="147"/>
      <c r="C391" s="3"/>
      <c r="D391" s="4"/>
      <c r="E391" s="5"/>
      <c r="F391" s="3"/>
      <c r="G391" s="6"/>
      <c r="H391" s="7"/>
      <c r="I391" s="3"/>
      <c r="J391" s="4"/>
      <c r="K391" s="4"/>
      <c r="L391" s="56"/>
      <c r="M391" s="3"/>
      <c r="N391" s="3"/>
      <c r="O391" s="3"/>
    </row>
    <row r="392" spans="1:15" ht="15.75" customHeight="1">
      <c r="A392" s="1"/>
      <c r="B392" s="147"/>
      <c r="C392" s="3"/>
      <c r="D392" s="4"/>
      <c r="E392" s="5"/>
      <c r="F392" s="3"/>
      <c r="G392" s="6"/>
      <c r="H392" s="7"/>
      <c r="I392" s="3"/>
      <c r="J392" s="4"/>
      <c r="K392" s="4"/>
      <c r="L392" s="56"/>
      <c r="M392" s="3"/>
      <c r="N392" s="3"/>
      <c r="O392" s="3"/>
    </row>
    <row r="393" spans="1:15" ht="15.75" customHeight="1">
      <c r="A393" s="1"/>
      <c r="B393" s="147"/>
      <c r="C393" s="3"/>
      <c r="D393" s="4"/>
      <c r="E393" s="5"/>
      <c r="F393" s="3"/>
      <c r="G393" s="6"/>
      <c r="H393" s="7"/>
      <c r="I393" s="3"/>
      <c r="J393" s="4"/>
      <c r="K393" s="4"/>
      <c r="L393" s="56"/>
      <c r="M393" s="3"/>
      <c r="N393" s="3"/>
      <c r="O393" s="3"/>
    </row>
    <row r="394" spans="1:15" ht="15.75" customHeight="1">
      <c r="A394" s="1"/>
      <c r="B394" s="147"/>
      <c r="C394" s="3"/>
      <c r="D394" s="4"/>
      <c r="E394" s="5"/>
      <c r="F394" s="3"/>
      <c r="G394" s="6"/>
      <c r="H394" s="7"/>
      <c r="I394" s="3"/>
      <c r="J394" s="4"/>
      <c r="K394" s="4"/>
      <c r="L394" s="56"/>
      <c r="M394" s="3"/>
      <c r="N394" s="3"/>
      <c r="O394" s="3"/>
    </row>
    <row r="395" spans="1:15" ht="15.75" customHeight="1">
      <c r="A395" s="1"/>
      <c r="B395" s="147"/>
      <c r="C395" s="3"/>
      <c r="D395" s="4"/>
      <c r="E395" s="5"/>
      <c r="F395" s="3"/>
      <c r="G395" s="6"/>
      <c r="H395" s="7"/>
      <c r="I395" s="3"/>
      <c r="J395" s="4"/>
      <c r="K395" s="4"/>
      <c r="L395" s="56"/>
      <c r="M395" s="3"/>
      <c r="N395" s="3"/>
      <c r="O395" s="3"/>
    </row>
    <row r="396" spans="1:15" ht="15.75" customHeight="1">
      <c r="A396" s="1"/>
      <c r="B396" s="147"/>
      <c r="C396" s="3"/>
      <c r="D396" s="4"/>
      <c r="E396" s="5"/>
      <c r="F396" s="3"/>
      <c r="G396" s="6"/>
      <c r="H396" s="7"/>
      <c r="I396" s="3"/>
      <c r="J396" s="4"/>
      <c r="K396" s="4"/>
      <c r="L396" s="56"/>
      <c r="M396" s="3"/>
      <c r="N396" s="3"/>
      <c r="O396" s="3"/>
    </row>
    <row r="397" spans="1:15" ht="15.75" customHeight="1">
      <c r="A397" s="1"/>
      <c r="B397" s="147"/>
      <c r="C397" s="3"/>
      <c r="D397" s="4"/>
      <c r="E397" s="5"/>
      <c r="F397" s="3"/>
      <c r="G397" s="6"/>
      <c r="H397" s="7"/>
      <c r="I397" s="3"/>
      <c r="J397" s="4"/>
      <c r="K397" s="4"/>
      <c r="L397" s="56"/>
      <c r="M397" s="3"/>
      <c r="N397" s="3"/>
      <c r="O397" s="3"/>
    </row>
    <row r="398" spans="1:15" ht="15.75" customHeight="1">
      <c r="A398" s="1"/>
      <c r="B398" s="147"/>
      <c r="C398" s="3"/>
      <c r="D398" s="4"/>
      <c r="E398" s="5"/>
      <c r="F398" s="3"/>
      <c r="G398" s="6"/>
      <c r="H398" s="7"/>
      <c r="I398" s="3"/>
      <c r="J398" s="4"/>
      <c r="K398" s="4"/>
      <c r="L398" s="56"/>
      <c r="M398" s="3"/>
      <c r="N398" s="3"/>
      <c r="O398" s="3"/>
    </row>
    <row r="399" spans="1:15" ht="15.75" customHeight="1">
      <c r="A399" s="1"/>
      <c r="B399" s="147"/>
      <c r="C399" s="3"/>
      <c r="D399" s="4"/>
      <c r="E399" s="5"/>
      <c r="F399" s="3"/>
      <c r="G399" s="6"/>
      <c r="H399" s="7"/>
      <c r="I399" s="3"/>
      <c r="J399" s="4"/>
      <c r="K399" s="4"/>
      <c r="L399" s="56"/>
      <c r="M399" s="3"/>
      <c r="N399" s="3"/>
      <c r="O399" s="3"/>
    </row>
    <row r="400" spans="1:15" ht="15.75" customHeight="1">
      <c r="A400" s="1"/>
      <c r="B400" s="147"/>
      <c r="C400" s="3"/>
      <c r="D400" s="4"/>
      <c r="E400" s="5"/>
      <c r="F400" s="3"/>
      <c r="G400" s="6"/>
      <c r="H400" s="7"/>
      <c r="I400" s="3"/>
      <c r="J400" s="4"/>
      <c r="K400" s="4"/>
      <c r="L400" s="56"/>
      <c r="M400" s="3"/>
      <c r="N400" s="3"/>
      <c r="O400" s="3"/>
    </row>
    <row r="401" spans="1:15" ht="15.75" customHeight="1">
      <c r="A401" s="1"/>
      <c r="B401" s="147"/>
      <c r="C401" s="3"/>
      <c r="D401" s="4"/>
      <c r="E401" s="5"/>
      <c r="F401" s="3"/>
      <c r="G401" s="6"/>
      <c r="H401" s="7"/>
      <c r="I401" s="3"/>
      <c r="J401" s="4"/>
      <c r="K401" s="4"/>
      <c r="L401" s="56"/>
      <c r="M401" s="3"/>
      <c r="N401" s="3"/>
      <c r="O401" s="3"/>
    </row>
    <row r="402" spans="1:15" ht="15.75" customHeight="1">
      <c r="A402" s="1"/>
      <c r="B402" s="147"/>
      <c r="C402" s="3"/>
      <c r="D402" s="4"/>
      <c r="E402" s="5"/>
      <c r="F402" s="3"/>
      <c r="G402" s="6"/>
      <c r="H402" s="7"/>
      <c r="I402" s="3"/>
      <c r="J402" s="4"/>
      <c r="K402" s="4"/>
      <c r="L402" s="56"/>
      <c r="M402" s="3"/>
      <c r="N402" s="3"/>
      <c r="O402" s="3"/>
    </row>
    <row r="403" spans="1:15" ht="15.75" customHeight="1">
      <c r="A403" s="1"/>
      <c r="B403" s="147"/>
      <c r="C403" s="3"/>
      <c r="D403" s="4"/>
      <c r="E403" s="5"/>
      <c r="F403" s="3"/>
      <c r="G403" s="6"/>
      <c r="H403" s="7"/>
      <c r="I403" s="3"/>
      <c r="J403" s="4"/>
      <c r="K403" s="4"/>
      <c r="L403" s="56"/>
      <c r="M403" s="3"/>
      <c r="N403" s="3"/>
      <c r="O403" s="3"/>
    </row>
    <row r="404" spans="1:15" ht="15.75" customHeight="1">
      <c r="A404" s="1"/>
      <c r="B404" s="147"/>
      <c r="C404" s="3"/>
      <c r="D404" s="4"/>
      <c r="E404" s="5"/>
      <c r="F404" s="3"/>
      <c r="G404" s="6"/>
      <c r="H404" s="7"/>
      <c r="I404" s="3"/>
      <c r="J404" s="4"/>
      <c r="K404" s="4"/>
      <c r="L404" s="56"/>
      <c r="M404" s="3"/>
      <c r="N404" s="3"/>
      <c r="O404" s="3"/>
    </row>
    <row r="405" spans="1:15" ht="15.75" customHeight="1">
      <c r="A405" s="1"/>
      <c r="B405" s="147"/>
      <c r="C405" s="3"/>
      <c r="D405" s="4"/>
      <c r="E405" s="5"/>
      <c r="F405" s="3"/>
      <c r="G405" s="6"/>
      <c r="H405" s="7"/>
      <c r="I405" s="3"/>
      <c r="J405" s="4"/>
      <c r="K405" s="4"/>
      <c r="L405" s="56"/>
      <c r="M405" s="3"/>
      <c r="N405" s="3"/>
      <c r="O405" s="3"/>
    </row>
    <row r="406" spans="1:15" ht="15.75" customHeight="1">
      <c r="A406" s="1"/>
      <c r="B406" s="147"/>
      <c r="C406" s="3"/>
      <c r="D406" s="4"/>
      <c r="E406" s="5"/>
      <c r="F406" s="3"/>
      <c r="G406" s="6"/>
      <c r="H406" s="7"/>
      <c r="I406" s="3"/>
      <c r="J406" s="4"/>
      <c r="K406" s="4"/>
      <c r="L406" s="56"/>
      <c r="M406" s="3"/>
      <c r="N406" s="3"/>
      <c r="O406" s="3"/>
    </row>
    <row r="407" spans="1:15" ht="15.75" customHeight="1">
      <c r="A407" s="1"/>
      <c r="B407" s="147"/>
      <c r="C407" s="3"/>
      <c r="D407" s="4"/>
      <c r="E407" s="5"/>
      <c r="F407" s="3"/>
      <c r="G407" s="6"/>
      <c r="H407" s="7"/>
      <c r="I407" s="3"/>
      <c r="J407" s="4"/>
      <c r="K407" s="4"/>
      <c r="L407" s="56"/>
      <c r="M407" s="3"/>
      <c r="N407" s="3"/>
      <c r="O407" s="3"/>
    </row>
    <row r="408" spans="1:15" ht="15.75" customHeight="1">
      <c r="A408" s="1"/>
      <c r="B408" s="147"/>
      <c r="C408" s="3"/>
      <c r="D408" s="4"/>
      <c r="E408" s="5"/>
      <c r="F408" s="3"/>
      <c r="G408" s="6"/>
      <c r="H408" s="7"/>
      <c r="I408" s="3"/>
      <c r="J408" s="4"/>
      <c r="K408" s="4"/>
      <c r="L408" s="56"/>
      <c r="M408" s="3"/>
      <c r="N408" s="3"/>
      <c r="O408" s="3"/>
    </row>
    <row r="409" spans="1:15" ht="15.75" customHeight="1">
      <c r="A409" s="1"/>
      <c r="B409" s="147"/>
      <c r="C409" s="3"/>
      <c r="D409" s="4"/>
      <c r="E409" s="5"/>
      <c r="F409" s="3"/>
      <c r="G409" s="6"/>
      <c r="H409" s="7"/>
      <c r="I409" s="3"/>
      <c r="J409" s="4"/>
      <c r="K409" s="4"/>
      <c r="L409" s="56"/>
      <c r="M409" s="3"/>
      <c r="N409" s="3"/>
      <c r="O409" s="3"/>
    </row>
    <row r="410" spans="1:15" ht="15.75" customHeight="1">
      <c r="A410" s="1"/>
      <c r="B410" s="147"/>
      <c r="C410" s="3"/>
      <c r="D410" s="4"/>
      <c r="E410" s="5"/>
      <c r="F410" s="3"/>
      <c r="G410" s="6"/>
      <c r="H410" s="7"/>
      <c r="I410" s="3"/>
      <c r="J410" s="4"/>
      <c r="K410" s="4"/>
      <c r="L410" s="56"/>
      <c r="M410" s="3"/>
      <c r="N410" s="3"/>
      <c r="O410" s="3"/>
    </row>
    <row r="411" spans="1:15" ht="15.75" customHeight="1">
      <c r="A411" s="1"/>
      <c r="B411" s="147"/>
      <c r="C411" s="3"/>
      <c r="D411" s="4"/>
      <c r="E411" s="5"/>
      <c r="F411" s="3"/>
      <c r="G411" s="6"/>
      <c r="H411" s="7"/>
      <c r="I411" s="3"/>
      <c r="J411" s="4"/>
      <c r="K411" s="4"/>
      <c r="L411" s="56"/>
      <c r="M411" s="3"/>
      <c r="N411" s="3"/>
      <c r="O411" s="3"/>
    </row>
    <row r="412" spans="1:15" ht="15.75" customHeight="1">
      <c r="A412" s="1"/>
      <c r="B412" s="147"/>
      <c r="C412" s="3"/>
      <c r="D412" s="4"/>
      <c r="E412" s="5"/>
      <c r="F412" s="3"/>
      <c r="G412" s="6"/>
      <c r="H412" s="7"/>
      <c r="I412" s="3"/>
      <c r="J412" s="4"/>
      <c r="K412" s="4"/>
      <c r="L412" s="56"/>
      <c r="M412" s="3"/>
      <c r="N412" s="3"/>
      <c r="O412" s="3"/>
    </row>
    <row r="413" spans="1:15" ht="15.75" customHeight="1">
      <c r="A413" s="1"/>
      <c r="B413" s="147"/>
      <c r="C413" s="3"/>
      <c r="D413" s="4"/>
      <c r="E413" s="5"/>
      <c r="F413" s="3"/>
      <c r="G413" s="6"/>
      <c r="H413" s="7"/>
      <c r="I413" s="3"/>
      <c r="J413" s="4"/>
      <c r="K413" s="4"/>
      <c r="L413" s="56"/>
      <c r="M413" s="3"/>
      <c r="N413" s="3"/>
      <c r="O413" s="3"/>
    </row>
    <row r="414" spans="1:15" ht="15.75" customHeight="1">
      <c r="A414" s="1"/>
      <c r="B414" s="147"/>
      <c r="C414" s="3"/>
      <c r="D414" s="4"/>
      <c r="E414" s="5"/>
      <c r="F414" s="3"/>
      <c r="G414" s="6"/>
      <c r="H414" s="7"/>
      <c r="I414" s="3"/>
      <c r="J414" s="4"/>
      <c r="K414" s="4"/>
      <c r="L414" s="56"/>
      <c r="M414" s="3"/>
      <c r="N414" s="3"/>
      <c r="O414" s="3"/>
    </row>
    <row r="415" spans="1:15" ht="15.75" customHeight="1">
      <c r="A415" s="1"/>
      <c r="B415" s="147"/>
      <c r="C415" s="3"/>
      <c r="D415" s="4"/>
      <c r="E415" s="5"/>
      <c r="F415" s="3"/>
      <c r="G415" s="6"/>
      <c r="H415" s="7"/>
      <c r="I415" s="3"/>
      <c r="J415" s="4"/>
      <c r="K415" s="4"/>
      <c r="L415" s="56"/>
      <c r="M415" s="3"/>
      <c r="N415" s="3"/>
      <c r="O415" s="3"/>
    </row>
    <row r="416" spans="1:15" ht="15.75" customHeight="1">
      <c r="A416" s="1"/>
      <c r="B416" s="147"/>
      <c r="C416" s="3"/>
      <c r="D416" s="4"/>
      <c r="E416" s="5"/>
      <c r="F416" s="3"/>
      <c r="G416" s="6"/>
      <c r="H416" s="7"/>
      <c r="I416" s="3"/>
      <c r="J416" s="4"/>
      <c r="K416" s="4"/>
      <c r="L416" s="56"/>
      <c r="M416" s="3"/>
      <c r="N416" s="3"/>
      <c r="O416" s="3"/>
    </row>
    <row r="417" spans="1:15" ht="15.75" customHeight="1">
      <c r="A417" s="1"/>
      <c r="B417" s="147"/>
      <c r="C417" s="3"/>
      <c r="D417" s="4"/>
      <c r="E417" s="5"/>
      <c r="F417" s="3"/>
      <c r="G417" s="6"/>
      <c r="H417" s="7"/>
      <c r="I417" s="3"/>
      <c r="J417" s="4"/>
      <c r="K417" s="4"/>
      <c r="L417" s="56"/>
      <c r="M417" s="3"/>
      <c r="N417" s="3"/>
      <c r="O417" s="3"/>
    </row>
    <row r="418" spans="1:15" ht="15.75" customHeight="1">
      <c r="A418" s="1"/>
      <c r="B418" s="147"/>
      <c r="C418" s="3"/>
      <c r="D418" s="4"/>
      <c r="E418" s="5"/>
      <c r="F418" s="3"/>
      <c r="G418" s="6"/>
      <c r="H418" s="7"/>
      <c r="I418" s="3"/>
      <c r="J418" s="4"/>
      <c r="K418" s="4"/>
      <c r="L418" s="56"/>
      <c r="M418" s="3"/>
      <c r="N418" s="3"/>
      <c r="O418" s="3"/>
    </row>
    <row r="419" spans="1:15" ht="15.75" customHeight="1">
      <c r="A419" s="1"/>
      <c r="B419" s="147"/>
      <c r="C419" s="3"/>
      <c r="D419" s="4"/>
      <c r="E419" s="5"/>
      <c r="F419" s="3"/>
      <c r="G419" s="6"/>
      <c r="H419" s="7"/>
      <c r="I419" s="3"/>
      <c r="J419" s="4"/>
      <c r="K419" s="4"/>
      <c r="L419" s="56"/>
      <c r="M419" s="3"/>
      <c r="N419" s="3"/>
      <c r="O419" s="3"/>
    </row>
    <row r="420" spans="1:15" ht="15.75" customHeight="1">
      <c r="A420" s="1"/>
      <c r="B420" s="147"/>
      <c r="C420" s="3"/>
      <c r="D420" s="4"/>
      <c r="E420" s="5"/>
      <c r="F420" s="3"/>
      <c r="G420" s="6"/>
      <c r="H420" s="7"/>
      <c r="I420" s="3"/>
      <c r="J420" s="4"/>
      <c r="K420" s="4"/>
      <c r="L420" s="56"/>
      <c r="M420" s="3"/>
      <c r="N420" s="3"/>
      <c r="O420" s="3"/>
    </row>
    <row r="421" spans="1:15" ht="15.75" customHeight="1">
      <c r="A421" s="1"/>
      <c r="B421" s="147"/>
      <c r="C421" s="3"/>
      <c r="D421" s="4"/>
      <c r="E421" s="5"/>
      <c r="F421" s="3"/>
      <c r="G421" s="6"/>
      <c r="H421" s="7"/>
      <c r="I421" s="3"/>
      <c r="J421" s="4"/>
      <c r="K421" s="4"/>
      <c r="L421" s="56"/>
      <c r="M421" s="3"/>
      <c r="N421" s="3"/>
      <c r="O421" s="3"/>
    </row>
    <row r="422" spans="1:15" ht="15.75" customHeight="1">
      <c r="A422" s="1"/>
      <c r="B422" s="147"/>
      <c r="C422" s="3"/>
      <c r="D422" s="4"/>
      <c r="E422" s="5"/>
      <c r="F422" s="3"/>
      <c r="G422" s="6"/>
      <c r="H422" s="7"/>
      <c r="I422" s="3"/>
      <c r="J422" s="4"/>
      <c r="K422" s="4"/>
      <c r="L422" s="56"/>
      <c r="M422" s="3"/>
      <c r="N422" s="3"/>
      <c r="O422" s="3"/>
    </row>
    <row r="423" spans="1:15" ht="15.75" customHeight="1">
      <c r="A423" s="1"/>
      <c r="B423" s="147"/>
      <c r="C423" s="3"/>
      <c r="D423" s="4"/>
      <c r="E423" s="5"/>
      <c r="F423" s="3"/>
      <c r="G423" s="6"/>
      <c r="H423" s="7"/>
      <c r="I423" s="3"/>
      <c r="J423" s="4"/>
      <c r="K423" s="4"/>
      <c r="L423" s="56"/>
      <c r="M423" s="3"/>
      <c r="N423" s="3"/>
      <c r="O423" s="3"/>
    </row>
    <row r="424" spans="1:15" ht="15.75" customHeight="1">
      <c r="A424" s="1"/>
      <c r="B424" s="147"/>
      <c r="C424" s="3"/>
      <c r="D424" s="4"/>
      <c r="E424" s="5"/>
      <c r="F424" s="3"/>
      <c r="G424" s="6"/>
      <c r="H424" s="7"/>
      <c r="I424" s="3"/>
      <c r="J424" s="4"/>
      <c r="K424" s="4"/>
      <c r="L424" s="56"/>
      <c r="M424" s="3"/>
      <c r="N424" s="3"/>
      <c r="O424" s="3"/>
    </row>
    <row r="425" spans="1:15" ht="15.75" customHeight="1">
      <c r="A425" s="1"/>
      <c r="B425" s="147"/>
      <c r="C425" s="3"/>
      <c r="D425" s="4"/>
      <c r="E425" s="5"/>
      <c r="F425" s="3"/>
      <c r="G425" s="6"/>
      <c r="H425" s="7"/>
      <c r="I425" s="3"/>
      <c r="J425" s="4"/>
      <c r="K425" s="4"/>
      <c r="L425" s="56"/>
      <c r="M425" s="3"/>
      <c r="N425" s="3"/>
      <c r="O425" s="3"/>
    </row>
    <row r="426" spans="1:15" ht="15.75" customHeight="1">
      <c r="A426" s="1"/>
      <c r="B426" s="147"/>
      <c r="C426" s="3"/>
      <c r="D426" s="4"/>
      <c r="E426" s="5"/>
      <c r="F426" s="3"/>
      <c r="G426" s="6"/>
      <c r="H426" s="7"/>
      <c r="I426" s="3"/>
      <c r="J426" s="4"/>
      <c r="K426" s="4"/>
      <c r="L426" s="56"/>
      <c r="M426" s="3"/>
      <c r="N426" s="3"/>
      <c r="O426" s="3"/>
    </row>
    <row r="427" spans="1:15" ht="15.75" customHeight="1">
      <c r="A427" s="1"/>
      <c r="B427" s="147"/>
      <c r="C427" s="3"/>
      <c r="D427" s="4"/>
      <c r="E427" s="5"/>
      <c r="F427" s="3"/>
      <c r="G427" s="6"/>
      <c r="H427" s="7"/>
      <c r="I427" s="3"/>
      <c r="J427" s="4"/>
      <c r="K427" s="4"/>
      <c r="L427" s="56"/>
      <c r="M427" s="3"/>
      <c r="N427" s="3"/>
      <c r="O427" s="3"/>
    </row>
    <row r="428" spans="1:15" ht="15.75" customHeight="1">
      <c r="A428" s="1"/>
      <c r="B428" s="147"/>
      <c r="C428" s="3"/>
      <c r="D428" s="4"/>
      <c r="E428" s="5"/>
      <c r="F428" s="3"/>
      <c r="G428" s="6"/>
      <c r="H428" s="7"/>
      <c r="I428" s="3"/>
      <c r="J428" s="4"/>
      <c r="K428" s="4"/>
      <c r="L428" s="56"/>
      <c r="M428" s="3"/>
      <c r="N428" s="3"/>
      <c r="O428" s="3"/>
    </row>
    <row r="429" spans="1:15" ht="15.75" customHeight="1">
      <c r="A429" s="1"/>
      <c r="B429" s="147"/>
      <c r="C429" s="3"/>
      <c r="D429" s="4"/>
      <c r="E429" s="5"/>
      <c r="F429" s="3"/>
      <c r="G429" s="6"/>
      <c r="H429" s="7"/>
      <c r="I429" s="3"/>
      <c r="J429" s="4"/>
      <c r="K429" s="4"/>
      <c r="L429" s="56"/>
      <c r="M429" s="3"/>
      <c r="N429" s="3"/>
      <c r="O429" s="3"/>
    </row>
    <row r="430" spans="1:15" ht="15.75" customHeight="1">
      <c r="A430" s="1"/>
      <c r="B430" s="147"/>
      <c r="C430" s="3"/>
      <c r="D430" s="4"/>
      <c r="E430" s="5"/>
      <c r="F430" s="3"/>
      <c r="G430" s="6"/>
      <c r="H430" s="7"/>
      <c r="I430" s="3"/>
      <c r="J430" s="4"/>
      <c r="K430" s="4"/>
      <c r="L430" s="56"/>
      <c r="M430" s="3"/>
      <c r="N430" s="3"/>
      <c r="O430" s="3"/>
    </row>
    <row r="431" spans="1:15" ht="15.75" customHeight="1">
      <c r="A431" s="1"/>
      <c r="B431" s="147"/>
      <c r="C431" s="3"/>
      <c r="D431" s="4"/>
      <c r="E431" s="5"/>
      <c r="F431" s="3"/>
      <c r="G431" s="6"/>
      <c r="H431" s="7"/>
      <c r="I431" s="3"/>
      <c r="J431" s="4"/>
      <c r="K431" s="4"/>
      <c r="L431" s="56"/>
      <c r="M431" s="3"/>
      <c r="N431" s="3"/>
      <c r="O431" s="3"/>
    </row>
    <row r="432" spans="1:15" ht="15.75" customHeight="1">
      <c r="A432" s="1"/>
      <c r="B432" s="147"/>
      <c r="C432" s="3"/>
      <c r="D432" s="4"/>
      <c r="E432" s="5"/>
      <c r="F432" s="3"/>
      <c r="G432" s="6"/>
      <c r="H432" s="7"/>
      <c r="I432" s="3"/>
      <c r="J432" s="4"/>
      <c r="K432" s="4"/>
      <c r="L432" s="56"/>
      <c r="M432" s="3"/>
      <c r="N432" s="3"/>
      <c r="O432" s="3"/>
    </row>
    <row r="433" spans="1:15" ht="15.75" customHeight="1">
      <c r="A433" s="1"/>
      <c r="B433" s="147"/>
      <c r="C433" s="3"/>
      <c r="D433" s="4"/>
      <c r="E433" s="5"/>
      <c r="F433" s="3"/>
      <c r="G433" s="6"/>
      <c r="H433" s="7"/>
      <c r="I433" s="3"/>
      <c r="J433" s="4"/>
      <c r="K433" s="4"/>
      <c r="L433" s="56"/>
      <c r="M433" s="3"/>
      <c r="N433" s="3"/>
      <c r="O433" s="3"/>
    </row>
    <row r="434" spans="1:15" ht="15.75" customHeight="1">
      <c r="A434" s="1"/>
      <c r="B434" s="147"/>
      <c r="C434" s="3"/>
      <c r="D434" s="4"/>
      <c r="E434" s="5"/>
      <c r="F434" s="3"/>
      <c r="G434" s="6"/>
      <c r="H434" s="7"/>
      <c r="I434" s="3"/>
      <c r="J434" s="4"/>
      <c r="K434" s="4"/>
      <c r="L434" s="56"/>
      <c r="M434" s="3"/>
      <c r="N434" s="3"/>
      <c r="O434" s="3"/>
    </row>
    <row r="435" spans="1:15" ht="15.75" customHeight="1">
      <c r="A435" s="1"/>
      <c r="B435" s="147"/>
      <c r="C435" s="3"/>
      <c r="D435" s="4"/>
      <c r="E435" s="5"/>
      <c r="F435" s="3"/>
      <c r="G435" s="6"/>
      <c r="H435" s="7"/>
      <c r="I435" s="3"/>
      <c r="J435" s="4"/>
      <c r="K435" s="4"/>
      <c r="L435" s="56"/>
      <c r="M435" s="3"/>
      <c r="N435" s="3"/>
      <c r="O435" s="3"/>
    </row>
    <row r="436" spans="1:15" ht="15.75" customHeight="1">
      <c r="A436" s="1"/>
      <c r="B436" s="147"/>
      <c r="C436" s="3"/>
      <c r="D436" s="4"/>
      <c r="E436" s="5"/>
      <c r="F436" s="3"/>
      <c r="G436" s="6"/>
      <c r="H436" s="7"/>
      <c r="I436" s="3"/>
      <c r="J436" s="4"/>
      <c r="K436" s="4"/>
      <c r="L436" s="56"/>
      <c r="M436" s="3"/>
      <c r="N436" s="3"/>
      <c r="O436" s="3"/>
    </row>
    <row r="437" spans="1:15" ht="15.75" customHeight="1">
      <c r="A437" s="1"/>
      <c r="B437" s="147"/>
      <c r="C437" s="3"/>
      <c r="D437" s="4"/>
      <c r="E437" s="5"/>
      <c r="F437" s="3"/>
      <c r="G437" s="6"/>
      <c r="H437" s="7"/>
      <c r="I437" s="3"/>
      <c r="J437" s="4"/>
      <c r="K437" s="4"/>
      <c r="L437" s="56"/>
      <c r="M437" s="3"/>
      <c r="N437" s="3"/>
      <c r="O437" s="3"/>
    </row>
    <row r="438" spans="1:15" ht="15.75" customHeight="1">
      <c r="A438" s="1"/>
      <c r="B438" s="147"/>
      <c r="C438" s="3"/>
      <c r="D438" s="4"/>
      <c r="E438" s="5"/>
      <c r="F438" s="3"/>
      <c r="G438" s="6"/>
      <c r="H438" s="7"/>
      <c r="I438" s="3"/>
      <c r="J438" s="4"/>
      <c r="K438" s="4"/>
      <c r="L438" s="56"/>
      <c r="M438" s="3"/>
      <c r="N438" s="3"/>
      <c r="O438" s="3"/>
    </row>
    <row r="439" spans="1:15" ht="15.75" customHeight="1">
      <c r="A439" s="1"/>
      <c r="B439" s="147"/>
      <c r="C439" s="3"/>
      <c r="D439" s="4"/>
      <c r="E439" s="5"/>
      <c r="F439" s="3"/>
      <c r="G439" s="6"/>
      <c r="H439" s="7"/>
      <c r="I439" s="3"/>
      <c r="J439" s="4"/>
      <c r="K439" s="4"/>
      <c r="L439" s="56"/>
      <c r="M439" s="3"/>
      <c r="N439" s="3"/>
      <c r="O439" s="3"/>
    </row>
    <row r="440" spans="1:15" ht="15.75" customHeight="1">
      <c r="A440" s="1"/>
      <c r="B440" s="147"/>
      <c r="C440" s="3"/>
      <c r="D440" s="4"/>
      <c r="E440" s="5"/>
      <c r="F440" s="3"/>
      <c r="G440" s="6"/>
      <c r="H440" s="7"/>
      <c r="I440" s="3"/>
      <c r="J440" s="4"/>
      <c r="K440" s="4"/>
      <c r="L440" s="56"/>
      <c r="M440" s="3"/>
      <c r="N440" s="3"/>
      <c r="O440" s="3"/>
    </row>
    <row r="441" spans="1:15" ht="15.75" customHeight="1">
      <c r="A441" s="1"/>
      <c r="B441" s="147"/>
      <c r="C441" s="3"/>
      <c r="D441" s="4"/>
      <c r="E441" s="5"/>
      <c r="F441" s="3"/>
      <c r="G441" s="6"/>
      <c r="H441" s="7"/>
      <c r="I441" s="3"/>
      <c r="J441" s="4"/>
      <c r="K441" s="4"/>
      <c r="L441" s="56"/>
      <c r="M441" s="3"/>
      <c r="N441" s="3"/>
      <c r="O441" s="3"/>
    </row>
    <row r="442" spans="1:15" ht="15.75" customHeight="1">
      <c r="A442" s="1"/>
      <c r="B442" s="147"/>
      <c r="C442" s="3"/>
      <c r="D442" s="4"/>
      <c r="E442" s="5"/>
      <c r="F442" s="3"/>
      <c r="G442" s="6"/>
      <c r="H442" s="7"/>
      <c r="I442" s="3"/>
      <c r="J442" s="4"/>
      <c r="K442" s="4"/>
      <c r="L442" s="56"/>
      <c r="M442" s="3"/>
      <c r="N442" s="3"/>
      <c r="O442" s="3"/>
    </row>
    <row r="443" spans="1:15" ht="15.75" customHeight="1">
      <c r="A443" s="1"/>
      <c r="B443" s="147"/>
      <c r="C443" s="3"/>
      <c r="D443" s="4"/>
      <c r="E443" s="5"/>
      <c r="F443" s="3"/>
      <c r="G443" s="6"/>
      <c r="H443" s="7"/>
      <c r="I443" s="3"/>
      <c r="J443" s="4"/>
      <c r="K443" s="4"/>
      <c r="L443" s="56"/>
      <c r="M443" s="3"/>
      <c r="N443" s="3"/>
      <c r="O443" s="3"/>
    </row>
    <row r="444" spans="1:15" ht="15.75" customHeight="1">
      <c r="A444" s="1"/>
      <c r="B444" s="147"/>
      <c r="C444" s="3"/>
      <c r="D444" s="4"/>
      <c r="E444" s="5"/>
      <c r="F444" s="3"/>
      <c r="G444" s="6"/>
      <c r="H444" s="7"/>
      <c r="I444" s="3"/>
      <c r="J444" s="4"/>
      <c r="K444" s="4"/>
      <c r="L444" s="56"/>
      <c r="M444" s="3"/>
      <c r="N444" s="3"/>
      <c r="O444" s="3"/>
    </row>
    <row r="445" spans="1:15" ht="15.75" customHeight="1">
      <c r="A445" s="1"/>
      <c r="B445" s="147"/>
      <c r="C445" s="3"/>
      <c r="D445" s="4"/>
      <c r="E445" s="5"/>
      <c r="F445" s="3"/>
      <c r="G445" s="6"/>
      <c r="H445" s="7"/>
      <c r="I445" s="3"/>
      <c r="J445" s="4"/>
      <c r="K445" s="4"/>
      <c r="L445" s="56"/>
      <c r="M445" s="3"/>
      <c r="N445" s="3"/>
      <c r="O445" s="3"/>
    </row>
    <row r="446" spans="1:15" ht="15.75" customHeight="1">
      <c r="A446" s="1"/>
      <c r="B446" s="147"/>
      <c r="C446" s="3"/>
      <c r="D446" s="4"/>
      <c r="E446" s="5"/>
      <c r="F446" s="3"/>
      <c r="G446" s="6"/>
      <c r="H446" s="7"/>
      <c r="I446" s="3"/>
      <c r="J446" s="4"/>
      <c r="K446" s="4"/>
      <c r="L446" s="56"/>
      <c r="M446" s="3"/>
      <c r="N446" s="3"/>
      <c r="O446" s="3"/>
    </row>
    <row r="447" spans="1:15" ht="15.75" customHeight="1">
      <c r="A447" s="1"/>
      <c r="B447" s="147"/>
      <c r="C447" s="3"/>
      <c r="D447" s="4"/>
      <c r="E447" s="5"/>
      <c r="F447" s="3"/>
      <c r="G447" s="6"/>
      <c r="H447" s="7"/>
      <c r="I447" s="3"/>
      <c r="J447" s="4"/>
      <c r="K447" s="4"/>
      <c r="L447" s="56"/>
      <c r="M447" s="3"/>
      <c r="N447" s="3"/>
      <c r="O447" s="3"/>
    </row>
    <row r="448" spans="1:15" ht="15.75" customHeight="1">
      <c r="A448" s="1"/>
      <c r="B448" s="147"/>
      <c r="C448" s="3"/>
      <c r="D448" s="4"/>
      <c r="E448" s="5"/>
      <c r="F448" s="3"/>
      <c r="G448" s="6"/>
      <c r="H448" s="7"/>
      <c r="I448" s="3"/>
      <c r="J448" s="4"/>
      <c r="K448" s="4"/>
      <c r="L448" s="56"/>
      <c r="M448" s="3"/>
      <c r="N448" s="3"/>
      <c r="O448" s="3"/>
    </row>
    <row r="449" spans="1:15" ht="15.75" customHeight="1">
      <c r="A449" s="1"/>
      <c r="B449" s="147"/>
      <c r="C449" s="3"/>
      <c r="D449" s="4"/>
      <c r="E449" s="5"/>
      <c r="F449" s="3"/>
      <c r="G449" s="6"/>
      <c r="H449" s="7"/>
      <c r="I449" s="3"/>
      <c r="J449" s="4"/>
      <c r="K449" s="4"/>
      <c r="L449" s="56"/>
      <c r="M449" s="3"/>
      <c r="N449" s="3"/>
      <c r="O449" s="3"/>
    </row>
    <row r="450" spans="1:15" ht="15.75" customHeight="1">
      <c r="A450" s="1"/>
      <c r="B450" s="147"/>
      <c r="C450" s="3"/>
      <c r="D450" s="4"/>
      <c r="E450" s="5"/>
      <c r="F450" s="3"/>
      <c r="G450" s="6"/>
      <c r="H450" s="7"/>
      <c r="I450" s="3"/>
      <c r="J450" s="4"/>
      <c r="K450" s="4"/>
      <c r="L450" s="56"/>
      <c r="M450" s="3"/>
      <c r="N450" s="3"/>
      <c r="O450" s="3"/>
    </row>
    <row r="451" spans="1:15" ht="15.75" customHeight="1">
      <c r="A451" s="1"/>
      <c r="B451" s="147"/>
      <c r="C451" s="3"/>
      <c r="D451" s="4"/>
      <c r="E451" s="5"/>
      <c r="F451" s="3"/>
      <c r="G451" s="6"/>
      <c r="H451" s="7"/>
      <c r="I451" s="3"/>
      <c r="J451" s="4"/>
      <c r="K451" s="4"/>
      <c r="L451" s="56"/>
      <c r="M451" s="3"/>
      <c r="N451" s="3"/>
      <c r="O451" s="3"/>
    </row>
    <row r="452" spans="1:15" ht="15.75" customHeight="1">
      <c r="A452" s="1"/>
      <c r="B452" s="147"/>
      <c r="C452" s="3"/>
      <c r="D452" s="4"/>
      <c r="E452" s="5"/>
      <c r="F452" s="3"/>
      <c r="G452" s="6"/>
      <c r="H452" s="7"/>
      <c r="I452" s="3"/>
      <c r="J452" s="4"/>
      <c r="K452" s="4"/>
      <c r="L452" s="56"/>
      <c r="M452" s="3"/>
      <c r="N452" s="3"/>
      <c r="O452" s="3"/>
    </row>
    <row r="453" spans="1:15" ht="15.75" customHeight="1">
      <c r="A453" s="1"/>
      <c r="B453" s="147"/>
      <c r="C453" s="3"/>
      <c r="D453" s="4"/>
      <c r="E453" s="5"/>
      <c r="F453" s="3"/>
      <c r="G453" s="6"/>
      <c r="H453" s="7"/>
      <c r="I453" s="3"/>
      <c r="J453" s="4"/>
      <c r="K453" s="4"/>
      <c r="L453" s="56"/>
      <c r="M453" s="3"/>
      <c r="N453" s="3"/>
      <c r="O453" s="3"/>
    </row>
    <row r="454" spans="1:15" ht="15.75" customHeight="1">
      <c r="A454" s="1"/>
      <c r="B454" s="147"/>
      <c r="C454" s="3"/>
      <c r="D454" s="4"/>
      <c r="E454" s="5"/>
      <c r="F454" s="3"/>
      <c r="G454" s="6"/>
      <c r="H454" s="7"/>
      <c r="I454" s="3"/>
      <c r="J454" s="4"/>
      <c r="K454" s="4"/>
      <c r="L454" s="56"/>
      <c r="M454" s="3"/>
      <c r="N454" s="3"/>
      <c r="O454" s="3"/>
    </row>
    <row r="455" spans="1:15" ht="15.75" customHeight="1">
      <c r="A455" s="1"/>
      <c r="B455" s="147"/>
      <c r="C455" s="3"/>
      <c r="D455" s="4"/>
      <c r="E455" s="5"/>
      <c r="F455" s="3"/>
      <c r="G455" s="6"/>
      <c r="H455" s="7"/>
      <c r="I455" s="3"/>
      <c r="J455" s="4"/>
      <c r="K455" s="4"/>
      <c r="L455" s="56"/>
      <c r="M455" s="3"/>
      <c r="N455" s="3"/>
      <c r="O455" s="3"/>
    </row>
    <row r="456" spans="1:15" ht="15.75" customHeight="1">
      <c r="A456" s="1"/>
      <c r="B456" s="147"/>
      <c r="C456" s="3"/>
      <c r="D456" s="4"/>
      <c r="E456" s="5"/>
      <c r="F456" s="3"/>
      <c r="G456" s="6"/>
      <c r="H456" s="7"/>
      <c r="I456" s="3"/>
      <c r="J456" s="4"/>
      <c r="K456" s="4"/>
      <c r="L456" s="56"/>
      <c r="M456" s="3"/>
      <c r="N456" s="3"/>
      <c r="O456" s="3"/>
    </row>
    <row r="457" spans="1:15" ht="15.75" customHeight="1">
      <c r="A457" s="1"/>
      <c r="B457" s="147"/>
      <c r="C457" s="3"/>
      <c r="D457" s="4"/>
      <c r="E457" s="5"/>
      <c r="F457" s="3"/>
      <c r="G457" s="6"/>
      <c r="H457" s="7"/>
      <c r="I457" s="3"/>
      <c r="J457" s="4"/>
      <c r="K457" s="4"/>
      <c r="L457" s="56"/>
      <c r="M457" s="3"/>
      <c r="N457" s="3"/>
      <c r="O457" s="3"/>
    </row>
    <row r="458" spans="1:15" ht="15.75" customHeight="1">
      <c r="A458" s="1"/>
      <c r="B458" s="147"/>
      <c r="C458" s="3"/>
      <c r="D458" s="4"/>
      <c r="E458" s="5"/>
      <c r="F458" s="3"/>
      <c r="G458" s="6"/>
      <c r="H458" s="7"/>
      <c r="I458" s="3"/>
      <c r="J458" s="4"/>
      <c r="K458" s="4"/>
      <c r="L458" s="56"/>
      <c r="M458" s="3"/>
      <c r="N458" s="3"/>
      <c r="O458" s="3"/>
    </row>
    <row r="459" spans="1:15" ht="15.75" customHeight="1">
      <c r="A459" s="1"/>
      <c r="B459" s="147"/>
      <c r="C459" s="3"/>
      <c r="D459" s="4"/>
      <c r="E459" s="5"/>
      <c r="F459" s="3"/>
      <c r="G459" s="6"/>
      <c r="H459" s="7"/>
      <c r="I459" s="3"/>
      <c r="J459" s="4"/>
      <c r="K459" s="4"/>
      <c r="L459" s="56"/>
      <c r="M459" s="3"/>
      <c r="N459" s="3"/>
      <c r="O459" s="3"/>
    </row>
    <row r="460" spans="1:15" ht="15.75" customHeight="1">
      <c r="A460" s="1"/>
      <c r="B460" s="147"/>
      <c r="C460" s="3"/>
      <c r="D460" s="4"/>
      <c r="E460" s="5"/>
      <c r="F460" s="3"/>
      <c r="G460" s="6"/>
      <c r="H460" s="7"/>
      <c r="I460" s="3"/>
      <c r="J460" s="4"/>
      <c r="K460" s="4"/>
      <c r="L460" s="56"/>
      <c r="M460" s="3"/>
      <c r="N460" s="3"/>
      <c r="O460" s="3"/>
    </row>
    <row r="461" spans="1:15" ht="15.75" customHeight="1">
      <c r="A461" s="1"/>
      <c r="B461" s="147"/>
      <c r="C461" s="3"/>
      <c r="D461" s="4"/>
      <c r="E461" s="5"/>
      <c r="F461" s="3"/>
      <c r="G461" s="6"/>
      <c r="H461" s="7"/>
      <c r="I461" s="3"/>
      <c r="J461" s="4"/>
      <c r="K461" s="4"/>
      <c r="L461" s="56"/>
      <c r="M461" s="3"/>
      <c r="N461" s="3"/>
      <c r="O461" s="3"/>
    </row>
    <row r="462" spans="1:15" ht="15.75" customHeight="1">
      <c r="A462" s="1"/>
      <c r="B462" s="147"/>
      <c r="C462" s="3"/>
      <c r="D462" s="4"/>
      <c r="E462" s="5"/>
      <c r="F462" s="3"/>
      <c r="G462" s="6"/>
      <c r="H462" s="7"/>
      <c r="I462" s="3"/>
      <c r="J462" s="4"/>
      <c r="K462" s="4"/>
      <c r="L462" s="56"/>
      <c r="M462" s="3"/>
      <c r="N462" s="3"/>
      <c r="O462" s="3"/>
    </row>
    <row r="463" spans="1:15" ht="15.75" customHeight="1">
      <c r="A463" s="1"/>
      <c r="B463" s="147"/>
      <c r="C463" s="3"/>
      <c r="D463" s="4"/>
      <c r="E463" s="5"/>
      <c r="F463" s="3"/>
      <c r="G463" s="6"/>
      <c r="H463" s="7"/>
      <c r="I463" s="3"/>
      <c r="J463" s="4"/>
      <c r="K463" s="4"/>
      <c r="L463" s="56"/>
      <c r="M463" s="3"/>
      <c r="N463" s="3"/>
      <c r="O463" s="3"/>
    </row>
    <row r="464" spans="1:15" ht="15.75" customHeight="1">
      <c r="A464" s="1"/>
      <c r="B464" s="147"/>
      <c r="C464" s="3"/>
      <c r="D464" s="4"/>
      <c r="E464" s="5"/>
      <c r="F464" s="3"/>
      <c r="G464" s="6"/>
      <c r="H464" s="7"/>
      <c r="I464" s="3"/>
      <c r="J464" s="4"/>
      <c r="K464" s="4"/>
      <c r="L464" s="56"/>
      <c r="M464" s="3"/>
      <c r="N464" s="3"/>
      <c r="O464" s="3"/>
    </row>
    <row r="465" spans="1:15" ht="15.75" customHeight="1">
      <c r="A465" s="1"/>
      <c r="B465" s="147"/>
      <c r="C465" s="3"/>
      <c r="D465" s="4"/>
      <c r="E465" s="5"/>
      <c r="F465" s="3"/>
      <c r="G465" s="6"/>
      <c r="H465" s="7"/>
      <c r="I465" s="3"/>
      <c r="J465" s="4"/>
      <c r="K465" s="4"/>
      <c r="L465" s="56"/>
      <c r="M465" s="3"/>
      <c r="N465" s="3"/>
      <c r="O465" s="3"/>
    </row>
    <row r="466" spans="1:15" ht="15.75" customHeight="1">
      <c r="A466" s="1"/>
      <c r="B466" s="147"/>
      <c r="C466" s="3"/>
      <c r="D466" s="4"/>
      <c r="E466" s="5"/>
      <c r="F466" s="3"/>
      <c r="G466" s="6"/>
      <c r="H466" s="7"/>
      <c r="I466" s="3"/>
      <c r="J466" s="4"/>
      <c r="K466" s="4"/>
      <c r="L466" s="56"/>
      <c r="M466" s="3"/>
      <c r="N466" s="3"/>
      <c r="O466" s="3"/>
    </row>
    <row r="467" spans="1:15" ht="15.75" customHeight="1">
      <c r="A467" s="1"/>
      <c r="B467" s="147"/>
      <c r="C467" s="3"/>
      <c r="D467" s="4"/>
      <c r="E467" s="5"/>
      <c r="F467" s="3"/>
      <c r="G467" s="6"/>
      <c r="H467" s="7"/>
      <c r="I467" s="3"/>
      <c r="J467" s="4"/>
      <c r="K467" s="4"/>
      <c r="L467" s="56"/>
      <c r="M467" s="3"/>
      <c r="N467" s="3"/>
      <c r="O467" s="3"/>
    </row>
    <row r="468" spans="1:15" ht="15.75" customHeight="1">
      <c r="A468" s="1"/>
      <c r="B468" s="147"/>
      <c r="C468" s="3"/>
      <c r="D468" s="4"/>
      <c r="E468" s="5"/>
      <c r="F468" s="3"/>
      <c r="G468" s="6"/>
      <c r="H468" s="7"/>
      <c r="I468" s="3"/>
      <c r="J468" s="4"/>
      <c r="K468" s="4"/>
      <c r="L468" s="56"/>
      <c r="M468" s="3"/>
      <c r="N468" s="3"/>
      <c r="O468" s="3"/>
    </row>
    <row r="469" spans="1:15" ht="15.75" customHeight="1">
      <c r="A469" s="1"/>
      <c r="B469" s="147"/>
      <c r="C469" s="3"/>
      <c r="D469" s="4"/>
      <c r="E469" s="5"/>
      <c r="F469" s="3"/>
      <c r="G469" s="6"/>
      <c r="H469" s="7"/>
      <c r="I469" s="3"/>
      <c r="J469" s="4"/>
      <c r="K469" s="4"/>
      <c r="L469" s="56"/>
      <c r="M469" s="3"/>
      <c r="N469" s="3"/>
      <c r="O469" s="3"/>
    </row>
    <row r="470" spans="1:15" ht="15.75" customHeight="1">
      <c r="A470" s="1"/>
      <c r="B470" s="147"/>
      <c r="C470" s="3"/>
      <c r="D470" s="4"/>
      <c r="E470" s="5"/>
      <c r="F470" s="3"/>
      <c r="G470" s="6"/>
      <c r="H470" s="7"/>
      <c r="I470" s="3"/>
      <c r="J470" s="4"/>
      <c r="K470" s="4"/>
      <c r="L470" s="56"/>
      <c r="M470" s="3"/>
      <c r="N470" s="3"/>
      <c r="O470" s="3"/>
    </row>
    <row r="471" spans="1:15" ht="15.75" customHeight="1">
      <c r="A471" s="1"/>
      <c r="B471" s="147"/>
      <c r="C471" s="3"/>
      <c r="D471" s="4"/>
      <c r="E471" s="5"/>
      <c r="F471" s="3"/>
      <c r="G471" s="6"/>
      <c r="H471" s="7"/>
      <c r="I471" s="3"/>
      <c r="J471" s="4"/>
      <c r="K471" s="4"/>
      <c r="L471" s="56"/>
      <c r="M471" s="3"/>
      <c r="N471" s="3"/>
      <c r="O471" s="3"/>
    </row>
    <row r="472" spans="1:15" ht="15.75" customHeight="1">
      <c r="A472" s="1"/>
      <c r="B472" s="147"/>
      <c r="C472" s="3"/>
      <c r="D472" s="4"/>
      <c r="E472" s="5"/>
      <c r="F472" s="3"/>
      <c r="G472" s="6"/>
      <c r="H472" s="7"/>
      <c r="I472" s="3"/>
      <c r="J472" s="4"/>
      <c r="K472" s="4"/>
      <c r="L472" s="56"/>
      <c r="M472" s="3"/>
      <c r="N472" s="3"/>
      <c r="O472" s="3"/>
    </row>
    <row r="473" spans="1:15" ht="15.75" customHeight="1">
      <c r="A473" s="1"/>
      <c r="B473" s="147"/>
      <c r="C473" s="3"/>
      <c r="D473" s="4"/>
      <c r="E473" s="5"/>
      <c r="F473" s="3"/>
      <c r="G473" s="6"/>
      <c r="H473" s="7"/>
      <c r="I473" s="3"/>
      <c r="J473" s="4"/>
      <c r="K473" s="4"/>
      <c r="L473" s="56"/>
      <c r="M473" s="3"/>
      <c r="N473" s="3"/>
      <c r="O473" s="3"/>
    </row>
    <row r="474" spans="1:15" ht="15.75" customHeight="1">
      <c r="A474" s="1"/>
      <c r="B474" s="147"/>
      <c r="C474" s="3"/>
      <c r="D474" s="4"/>
      <c r="E474" s="5"/>
      <c r="F474" s="3"/>
      <c r="G474" s="6"/>
      <c r="H474" s="7"/>
      <c r="I474" s="3"/>
      <c r="J474" s="4"/>
      <c r="K474" s="4"/>
      <c r="L474" s="56"/>
      <c r="M474" s="3"/>
      <c r="N474" s="3"/>
      <c r="O474" s="3"/>
    </row>
    <row r="475" spans="1:15" ht="15.75" customHeight="1">
      <c r="A475" s="1"/>
      <c r="B475" s="147"/>
      <c r="C475" s="3"/>
      <c r="D475" s="4"/>
      <c r="E475" s="5"/>
      <c r="F475" s="3"/>
      <c r="G475" s="6"/>
      <c r="H475" s="7"/>
      <c r="I475" s="3"/>
      <c r="J475" s="4"/>
      <c r="K475" s="4"/>
      <c r="L475" s="56"/>
      <c r="M475" s="3"/>
      <c r="N475" s="3"/>
      <c r="O475" s="3"/>
    </row>
    <row r="476" spans="1:15" ht="15.75" customHeight="1">
      <c r="A476" s="1"/>
      <c r="B476" s="147"/>
      <c r="C476" s="3"/>
      <c r="D476" s="4"/>
      <c r="E476" s="5"/>
      <c r="F476" s="3"/>
      <c r="G476" s="6"/>
      <c r="H476" s="7"/>
      <c r="I476" s="3"/>
      <c r="J476" s="4"/>
      <c r="K476" s="4"/>
      <c r="L476" s="56"/>
      <c r="M476" s="3"/>
      <c r="N476" s="3"/>
      <c r="O476" s="3"/>
    </row>
    <row r="477" spans="1:15" ht="15.75" customHeight="1">
      <c r="A477" s="1"/>
      <c r="B477" s="147"/>
      <c r="C477" s="3"/>
      <c r="D477" s="4"/>
      <c r="E477" s="5"/>
      <c r="F477" s="3"/>
      <c r="G477" s="6"/>
      <c r="H477" s="7"/>
      <c r="I477" s="3"/>
      <c r="J477" s="4"/>
      <c r="K477" s="4"/>
      <c r="L477" s="56"/>
      <c r="M477" s="3"/>
      <c r="N477" s="3"/>
      <c r="O477" s="3"/>
    </row>
    <row r="478" spans="1:15" ht="15.75" customHeight="1">
      <c r="A478" s="1"/>
      <c r="B478" s="147"/>
      <c r="C478" s="3"/>
      <c r="D478" s="4"/>
      <c r="E478" s="5"/>
      <c r="F478" s="3"/>
      <c r="G478" s="6"/>
      <c r="H478" s="7"/>
      <c r="I478" s="3"/>
      <c r="J478" s="4"/>
      <c r="K478" s="4"/>
      <c r="L478" s="56"/>
      <c r="M478" s="3"/>
      <c r="N478" s="3"/>
      <c r="O478" s="3"/>
    </row>
    <row r="479" spans="1:15" ht="15.75" customHeight="1">
      <c r="A479" s="1"/>
      <c r="B479" s="147"/>
      <c r="C479" s="3"/>
      <c r="D479" s="4"/>
      <c r="E479" s="5"/>
      <c r="F479" s="3"/>
      <c r="G479" s="6"/>
      <c r="H479" s="7"/>
      <c r="I479" s="3"/>
      <c r="J479" s="4"/>
      <c r="K479" s="4"/>
      <c r="L479" s="56"/>
      <c r="M479" s="3"/>
      <c r="N479" s="3"/>
      <c r="O479" s="3"/>
    </row>
    <row r="480" spans="1:15" ht="15.75" customHeight="1">
      <c r="A480" s="1"/>
      <c r="B480" s="147"/>
      <c r="C480" s="3"/>
      <c r="D480" s="4"/>
      <c r="E480" s="5"/>
      <c r="F480" s="3"/>
      <c r="G480" s="6"/>
      <c r="H480" s="7"/>
      <c r="I480" s="3"/>
      <c r="J480" s="4"/>
      <c r="K480" s="4"/>
      <c r="L480" s="56"/>
      <c r="M480" s="3"/>
      <c r="N480" s="3"/>
      <c r="O480" s="3"/>
    </row>
    <row r="481" spans="1:15" ht="15.75" customHeight="1">
      <c r="A481" s="1"/>
      <c r="B481" s="147"/>
      <c r="C481" s="3"/>
      <c r="D481" s="4"/>
      <c r="E481" s="5"/>
      <c r="F481" s="3"/>
      <c r="G481" s="6"/>
      <c r="H481" s="7"/>
      <c r="I481" s="3"/>
      <c r="J481" s="4"/>
      <c r="K481" s="4"/>
      <c r="L481" s="56"/>
      <c r="M481" s="3"/>
      <c r="N481" s="3"/>
      <c r="O481" s="3"/>
    </row>
    <row r="482" spans="1:15" ht="15.75" customHeight="1">
      <c r="A482" s="1"/>
      <c r="B482" s="147"/>
      <c r="C482" s="3"/>
      <c r="D482" s="4"/>
      <c r="E482" s="5"/>
      <c r="F482" s="3"/>
      <c r="G482" s="6"/>
      <c r="H482" s="7"/>
      <c r="I482" s="3"/>
      <c r="J482" s="4"/>
      <c r="K482" s="4"/>
      <c r="L482" s="56"/>
      <c r="M482" s="3"/>
      <c r="N482" s="3"/>
      <c r="O482" s="3"/>
    </row>
    <row r="483" spans="1:15" ht="15.75" customHeight="1">
      <c r="A483" s="1"/>
      <c r="B483" s="147"/>
      <c r="C483" s="3"/>
      <c r="D483" s="4"/>
      <c r="E483" s="5"/>
      <c r="F483" s="3"/>
      <c r="G483" s="6"/>
      <c r="H483" s="7"/>
      <c r="I483" s="3"/>
      <c r="J483" s="4"/>
      <c r="K483" s="4"/>
      <c r="L483" s="56"/>
      <c r="M483" s="3"/>
      <c r="N483" s="3"/>
      <c r="O483" s="3"/>
    </row>
    <row r="484" spans="1:15" ht="15.75" customHeight="1">
      <c r="A484" s="1"/>
      <c r="B484" s="147"/>
      <c r="C484" s="3"/>
      <c r="D484" s="4"/>
      <c r="E484" s="5"/>
      <c r="F484" s="3"/>
      <c r="G484" s="6"/>
      <c r="H484" s="7"/>
      <c r="I484" s="3"/>
      <c r="J484" s="4"/>
      <c r="K484" s="4"/>
      <c r="L484" s="56"/>
      <c r="M484" s="3"/>
      <c r="N484" s="3"/>
      <c r="O484" s="3"/>
    </row>
    <row r="485" spans="1:15" ht="15.75" customHeight="1">
      <c r="A485" s="1"/>
      <c r="B485" s="147"/>
      <c r="C485" s="3"/>
      <c r="D485" s="4"/>
      <c r="E485" s="5"/>
      <c r="F485" s="3"/>
      <c r="G485" s="6"/>
      <c r="H485" s="7"/>
      <c r="I485" s="3"/>
      <c r="J485" s="4"/>
      <c r="K485" s="4"/>
      <c r="L485" s="56"/>
      <c r="M485" s="3"/>
      <c r="N485" s="3"/>
      <c r="O485" s="3"/>
    </row>
    <row r="486" spans="1:15" ht="15.75" customHeight="1">
      <c r="A486" s="1"/>
      <c r="B486" s="147"/>
      <c r="C486" s="3"/>
      <c r="D486" s="4"/>
      <c r="E486" s="5"/>
      <c r="F486" s="3"/>
      <c r="G486" s="6"/>
      <c r="H486" s="7"/>
      <c r="I486" s="3"/>
      <c r="J486" s="4"/>
      <c r="K486" s="4"/>
      <c r="L486" s="56"/>
      <c r="M486" s="3"/>
      <c r="N486" s="3"/>
      <c r="O486" s="3"/>
    </row>
    <row r="487" spans="1:15" ht="15.75" customHeight="1">
      <c r="A487" s="1"/>
      <c r="B487" s="147"/>
      <c r="C487" s="3"/>
      <c r="D487" s="4"/>
      <c r="E487" s="5"/>
      <c r="F487" s="3"/>
      <c r="G487" s="6"/>
      <c r="H487" s="7"/>
      <c r="I487" s="3"/>
      <c r="J487" s="4"/>
      <c r="K487" s="4"/>
      <c r="L487" s="56"/>
      <c r="M487" s="3"/>
      <c r="N487" s="3"/>
      <c r="O487" s="3"/>
    </row>
    <row r="488" spans="1:15" ht="15.75" customHeight="1">
      <c r="A488" s="1"/>
      <c r="B488" s="147"/>
      <c r="C488" s="3"/>
      <c r="D488" s="4"/>
      <c r="E488" s="5"/>
      <c r="F488" s="3"/>
      <c r="G488" s="6"/>
      <c r="H488" s="7"/>
      <c r="I488" s="3"/>
      <c r="J488" s="4"/>
      <c r="K488" s="4"/>
      <c r="L488" s="56"/>
      <c r="M488" s="3"/>
      <c r="N488" s="3"/>
      <c r="O488" s="3"/>
    </row>
    <row r="489" spans="1:15" ht="15.75" customHeight="1">
      <c r="A489" s="1"/>
      <c r="B489" s="147"/>
      <c r="C489" s="3"/>
      <c r="D489" s="4"/>
      <c r="E489" s="5"/>
      <c r="F489" s="3"/>
      <c r="G489" s="6"/>
      <c r="H489" s="7"/>
      <c r="I489" s="3"/>
      <c r="J489" s="4"/>
      <c r="K489" s="4"/>
      <c r="L489" s="56"/>
      <c r="M489" s="3"/>
      <c r="N489" s="3"/>
      <c r="O489" s="3"/>
    </row>
    <row r="490" spans="1:15" ht="15.75" customHeight="1">
      <c r="A490" s="1"/>
      <c r="B490" s="147"/>
      <c r="C490" s="3"/>
      <c r="D490" s="4"/>
      <c r="E490" s="5"/>
      <c r="F490" s="3"/>
      <c r="G490" s="6"/>
      <c r="H490" s="7"/>
      <c r="I490" s="3"/>
      <c r="J490" s="4"/>
      <c r="K490" s="4"/>
      <c r="L490" s="56"/>
      <c r="M490" s="3"/>
      <c r="N490" s="3"/>
      <c r="O490" s="3"/>
    </row>
    <row r="491" spans="1:15" ht="15.75" customHeight="1">
      <c r="A491" s="1"/>
      <c r="B491" s="147"/>
      <c r="C491" s="3"/>
      <c r="D491" s="4"/>
      <c r="E491" s="5"/>
      <c r="F491" s="3"/>
      <c r="G491" s="6"/>
      <c r="H491" s="7"/>
      <c r="I491" s="3"/>
      <c r="J491" s="4"/>
      <c r="K491" s="4"/>
      <c r="L491" s="56"/>
      <c r="M491" s="3"/>
      <c r="N491" s="3"/>
      <c r="O491" s="3"/>
    </row>
    <row r="492" spans="1:15" ht="15.75" customHeight="1">
      <c r="A492" s="1"/>
      <c r="B492" s="147"/>
      <c r="C492" s="3"/>
      <c r="D492" s="4"/>
      <c r="E492" s="5"/>
      <c r="F492" s="3"/>
      <c r="G492" s="6"/>
      <c r="H492" s="7"/>
      <c r="I492" s="3"/>
      <c r="J492" s="4"/>
      <c r="K492" s="4"/>
      <c r="L492" s="56"/>
      <c r="M492" s="3"/>
      <c r="N492" s="3"/>
      <c r="O492" s="3"/>
    </row>
    <row r="493" spans="1:15" ht="15.75" customHeight="1">
      <c r="A493" s="1"/>
      <c r="B493" s="147"/>
      <c r="C493" s="3"/>
      <c r="D493" s="4"/>
      <c r="E493" s="5"/>
      <c r="F493" s="3"/>
      <c r="G493" s="6"/>
      <c r="H493" s="7"/>
      <c r="I493" s="3"/>
      <c r="J493" s="4"/>
      <c r="K493" s="4"/>
      <c r="L493" s="56"/>
      <c r="M493" s="3"/>
      <c r="N493" s="3"/>
      <c r="O493" s="3"/>
    </row>
    <row r="494" spans="1:15" ht="15.75" customHeight="1">
      <c r="A494" s="1"/>
      <c r="B494" s="147"/>
      <c r="C494" s="3"/>
      <c r="D494" s="4"/>
      <c r="E494" s="5"/>
      <c r="F494" s="3"/>
      <c r="G494" s="6"/>
      <c r="H494" s="7"/>
      <c r="I494" s="3"/>
      <c r="J494" s="4"/>
      <c r="K494" s="4"/>
      <c r="L494" s="56"/>
      <c r="M494" s="3"/>
      <c r="N494" s="3"/>
      <c r="O494" s="3"/>
    </row>
    <row r="495" spans="1:15" ht="15.75" customHeight="1">
      <c r="A495" s="1"/>
      <c r="B495" s="147"/>
      <c r="C495" s="3"/>
      <c r="D495" s="4"/>
      <c r="E495" s="5"/>
      <c r="F495" s="3"/>
      <c r="G495" s="6"/>
      <c r="H495" s="7"/>
      <c r="I495" s="3"/>
      <c r="J495" s="4"/>
      <c r="K495" s="4"/>
      <c r="L495" s="56"/>
      <c r="M495" s="3"/>
      <c r="N495" s="3"/>
      <c r="O495" s="3"/>
    </row>
    <row r="496" spans="1:15" ht="15.75" customHeight="1">
      <c r="A496" s="1"/>
      <c r="B496" s="147"/>
      <c r="C496" s="3"/>
      <c r="D496" s="4"/>
      <c r="E496" s="5"/>
      <c r="F496" s="3"/>
      <c r="G496" s="6"/>
      <c r="H496" s="7"/>
      <c r="I496" s="3"/>
      <c r="J496" s="4"/>
      <c r="K496" s="4"/>
      <c r="L496" s="56"/>
      <c r="M496" s="3"/>
      <c r="N496" s="3"/>
      <c r="O496" s="3"/>
    </row>
    <row r="497" spans="1:15" ht="15.75" customHeight="1">
      <c r="A497" s="1"/>
      <c r="B497" s="147"/>
      <c r="C497" s="3"/>
      <c r="D497" s="4"/>
      <c r="E497" s="5"/>
      <c r="F497" s="3"/>
      <c r="G497" s="6"/>
      <c r="H497" s="7"/>
      <c r="I497" s="3"/>
      <c r="J497" s="4"/>
      <c r="K497" s="4"/>
      <c r="L497" s="56"/>
      <c r="M497" s="3"/>
      <c r="N497" s="3"/>
      <c r="O497" s="3"/>
    </row>
    <row r="498" spans="1:15" ht="15.75" customHeight="1">
      <c r="A498" s="1"/>
      <c r="B498" s="147"/>
      <c r="C498" s="3"/>
      <c r="D498" s="4"/>
      <c r="E498" s="5"/>
      <c r="F498" s="3"/>
      <c r="G498" s="6"/>
      <c r="H498" s="7"/>
      <c r="I498" s="3"/>
      <c r="J498" s="4"/>
      <c r="K498" s="4"/>
      <c r="L498" s="56"/>
      <c r="M498" s="3"/>
      <c r="N498" s="3"/>
      <c r="O498" s="3"/>
    </row>
    <row r="499" spans="1:15" ht="15.75" customHeight="1">
      <c r="A499" s="1"/>
      <c r="B499" s="147"/>
      <c r="C499" s="3"/>
      <c r="D499" s="4"/>
      <c r="E499" s="5"/>
      <c r="F499" s="3"/>
      <c r="G499" s="6"/>
      <c r="H499" s="7"/>
      <c r="I499" s="3"/>
      <c r="J499" s="4"/>
      <c r="K499" s="4"/>
      <c r="L499" s="56"/>
      <c r="M499" s="3"/>
      <c r="N499" s="3"/>
      <c r="O499" s="3"/>
    </row>
    <row r="500" spans="1:15" ht="15.75" customHeight="1">
      <c r="A500" s="1"/>
      <c r="B500" s="147"/>
      <c r="C500" s="3"/>
      <c r="D500" s="4"/>
      <c r="E500" s="5"/>
      <c r="F500" s="3"/>
      <c r="G500" s="6"/>
      <c r="H500" s="7"/>
      <c r="I500" s="3"/>
      <c r="J500" s="4"/>
      <c r="K500" s="4"/>
      <c r="L500" s="56"/>
      <c r="M500" s="3"/>
      <c r="N500" s="3"/>
      <c r="O500" s="3"/>
    </row>
    <row r="501" spans="1:15" ht="15.75" customHeight="1">
      <c r="A501" s="1"/>
      <c r="B501" s="147"/>
      <c r="C501" s="3"/>
      <c r="D501" s="4"/>
      <c r="E501" s="5"/>
      <c r="F501" s="3"/>
      <c r="G501" s="6"/>
      <c r="H501" s="7"/>
      <c r="I501" s="3"/>
      <c r="J501" s="4"/>
      <c r="K501" s="4"/>
      <c r="L501" s="56"/>
      <c r="M501" s="3"/>
      <c r="N501" s="3"/>
      <c r="O501" s="3"/>
    </row>
    <row r="502" spans="1:15" ht="15.75" customHeight="1">
      <c r="A502" s="1"/>
      <c r="B502" s="147"/>
      <c r="C502" s="3"/>
      <c r="D502" s="4"/>
      <c r="E502" s="5"/>
      <c r="F502" s="3"/>
      <c r="G502" s="6"/>
      <c r="H502" s="7"/>
      <c r="I502" s="3"/>
      <c r="J502" s="4"/>
      <c r="K502" s="4"/>
      <c r="L502" s="56"/>
      <c r="M502" s="3"/>
      <c r="N502" s="3"/>
      <c r="O502" s="3"/>
    </row>
    <row r="503" spans="1:15" ht="15.75" customHeight="1">
      <c r="A503" s="1"/>
      <c r="B503" s="147"/>
      <c r="C503" s="3"/>
      <c r="D503" s="4"/>
      <c r="E503" s="5"/>
      <c r="F503" s="3"/>
      <c r="G503" s="6"/>
      <c r="H503" s="7"/>
      <c r="I503" s="3"/>
      <c r="J503" s="4"/>
      <c r="K503" s="4"/>
      <c r="L503" s="56"/>
      <c r="M503" s="3"/>
      <c r="N503" s="3"/>
      <c r="O503" s="3"/>
    </row>
    <row r="504" spans="1:15" ht="15.75" customHeight="1">
      <c r="A504" s="1"/>
      <c r="B504" s="147"/>
      <c r="C504" s="3"/>
      <c r="D504" s="4"/>
      <c r="E504" s="5"/>
      <c r="F504" s="3"/>
      <c r="G504" s="6"/>
      <c r="H504" s="7"/>
      <c r="I504" s="3"/>
      <c r="J504" s="4"/>
      <c r="K504" s="4"/>
      <c r="L504" s="56"/>
      <c r="M504" s="3"/>
      <c r="N504" s="3"/>
      <c r="O504" s="3"/>
    </row>
    <row r="505" spans="1:15" ht="15.75" customHeight="1">
      <c r="A505" s="1"/>
      <c r="B505" s="147"/>
      <c r="C505" s="3"/>
      <c r="D505" s="4"/>
      <c r="E505" s="5"/>
      <c r="F505" s="3"/>
      <c r="G505" s="6"/>
      <c r="H505" s="7"/>
      <c r="I505" s="3"/>
      <c r="J505" s="4"/>
      <c r="K505" s="4"/>
      <c r="L505" s="56"/>
      <c r="M505" s="3"/>
      <c r="N505" s="3"/>
      <c r="O505" s="3"/>
    </row>
    <row r="506" spans="1:15" ht="15.75" customHeight="1">
      <c r="A506" s="1"/>
      <c r="B506" s="147"/>
      <c r="C506" s="3"/>
      <c r="D506" s="4"/>
      <c r="E506" s="5"/>
      <c r="F506" s="3"/>
      <c r="G506" s="6"/>
      <c r="H506" s="7"/>
      <c r="I506" s="3"/>
      <c r="J506" s="4"/>
      <c r="K506" s="4"/>
      <c r="L506" s="56"/>
      <c r="M506" s="3"/>
      <c r="N506" s="3"/>
      <c r="O506" s="3"/>
    </row>
    <row r="507" spans="1:15" ht="15.75" customHeight="1">
      <c r="A507" s="1"/>
      <c r="B507" s="147"/>
      <c r="C507" s="3"/>
      <c r="D507" s="4"/>
      <c r="E507" s="5"/>
      <c r="F507" s="3"/>
      <c r="G507" s="6"/>
      <c r="H507" s="7"/>
      <c r="I507" s="3"/>
      <c r="J507" s="4"/>
      <c r="K507" s="4"/>
      <c r="L507" s="56"/>
      <c r="M507" s="3"/>
      <c r="N507" s="3"/>
      <c r="O507" s="3"/>
    </row>
    <row r="508" spans="1:15" ht="15.75" customHeight="1">
      <c r="A508" s="1"/>
      <c r="B508" s="147"/>
      <c r="C508" s="3"/>
      <c r="D508" s="4"/>
      <c r="E508" s="5"/>
      <c r="F508" s="3"/>
      <c r="G508" s="6"/>
      <c r="H508" s="7"/>
      <c r="I508" s="3"/>
      <c r="J508" s="4"/>
      <c r="K508" s="4"/>
      <c r="L508" s="56"/>
      <c r="M508" s="3"/>
      <c r="N508" s="3"/>
      <c r="O508" s="3"/>
    </row>
    <row r="509" spans="1:15" ht="15.75" customHeight="1">
      <c r="A509" s="1"/>
      <c r="B509" s="147"/>
      <c r="C509" s="3"/>
      <c r="D509" s="4"/>
      <c r="E509" s="5"/>
      <c r="F509" s="3"/>
      <c r="G509" s="6"/>
      <c r="H509" s="7"/>
      <c r="I509" s="3"/>
      <c r="J509" s="4"/>
      <c r="K509" s="4"/>
      <c r="L509" s="56"/>
      <c r="M509" s="3"/>
      <c r="N509" s="3"/>
      <c r="O509" s="3"/>
    </row>
    <row r="510" spans="1:15" ht="15.75" customHeight="1">
      <c r="A510" s="1"/>
      <c r="B510" s="147"/>
      <c r="C510" s="3"/>
      <c r="D510" s="4"/>
      <c r="E510" s="5"/>
      <c r="F510" s="3"/>
      <c r="G510" s="6"/>
      <c r="H510" s="7"/>
      <c r="I510" s="3"/>
      <c r="J510" s="4"/>
      <c r="K510" s="4"/>
      <c r="L510" s="56"/>
      <c r="M510" s="3"/>
      <c r="N510" s="3"/>
      <c r="O510" s="3"/>
    </row>
    <row r="511" spans="1:15" ht="15.75" customHeight="1">
      <c r="A511" s="1"/>
      <c r="B511" s="147"/>
      <c r="C511" s="3"/>
      <c r="D511" s="4"/>
      <c r="E511" s="5"/>
      <c r="F511" s="3"/>
      <c r="G511" s="6"/>
      <c r="H511" s="7"/>
      <c r="I511" s="3"/>
      <c r="J511" s="4"/>
      <c r="K511" s="4"/>
      <c r="L511" s="56"/>
      <c r="M511" s="3"/>
      <c r="N511" s="3"/>
      <c r="O511" s="3"/>
    </row>
    <row r="512" spans="1:15" ht="15.75" customHeight="1">
      <c r="A512" s="1"/>
      <c r="B512" s="147"/>
      <c r="C512" s="3"/>
      <c r="D512" s="4"/>
      <c r="E512" s="5"/>
      <c r="F512" s="3"/>
      <c r="G512" s="6"/>
      <c r="H512" s="7"/>
      <c r="I512" s="3"/>
      <c r="J512" s="4"/>
      <c r="K512" s="4"/>
      <c r="L512" s="56"/>
      <c r="M512" s="3"/>
      <c r="N512" s="3"/>
      <c r="O512" s="3"/>
    </row>
    <row r="513" spans="1:15" ht="15.75" customHeight="1">
      <c r="A513" s="1"/>
      <c r="B513" s="147"/>
      <c r="C513" s="3"/>
      <c r="D513" s="4"/>
      <c r="E513" s="5"/>
      <c r="F513" s="3"/>
      <c r="G513" s="6"/>
      <c r="H513" s="7"/>
      <c r="I513" s="3"/>
      <c r="J513" s="4"/>
      <c r="K513" s="4"/>
      <c r="L513" s="56"/>
      <c r="M513" s="3"/>
      <c r="N513" s="3"/>
      <c r="O513" s="3"/>
    </row>
    <row r="514" spans="1:15" ht="15.75" customHeight="1">
      <c r="A514" s="1"/>
      <c r="B514" s="147"/>
      <c r="C514" s="3"/>
      <c r="D514" s="4"/>
      <c r="E514" s="5"/>
      <c r="F514" s="3"/>
      <c r="G514" s="6"/>
      <c r="H514" s="7"/>
      <c r="I514" s="3"/>
      <c r="J514" s="4"/>
      <c r="K514" s="4"/>
      <c r="L514" s="56"/>
      <c r="M514" s="3"/>
      <c r="N514" s="3"/>
      <c r="O514" s="3"/>
    </row>
    <row r="515" spans="1:15" ht="15.75" customHeight="1">
      <c r="A515" s="1"/>
      <c r="B515" s="147"/>
      <c r="C515" s="3"/>
      <c r="D515" s="4"/>
      <c r="E515" s="5"/>
      <c r="F515" s="3"/>
      <c r="G515" s="6"/>
      <c r="H515" s="7"/>
      <c r="I515" s="3"/>
      <c r="J515" s="4"/>
      <c r="K515" s="4"/>
      <c r="L515" s="56"/>
      <c r="M515" s="3"/>
      <c r="N515" s="3"/>
      <c r="O515" s="3"/>
    </row>
    <row r="516" spans="1:15" ht="15.75" customHeight="1">
      <c r="A516" s="1"/>
      <c r="B516" s="147"/>
      <c r="C516" s="3"/>
      <c r="D516" s="4"/>
      <c r="E516" s="5"/>
      <c r="F516" s="3"/>
      <c r="G516" s="6"/>
      <c r="H516" s="7"/>
      <c r="I516" s="3"/>
      <c r="J516" s="4"/>
      <c r="K516" s="4"/>
      <c r="L516" s="56"/>
      <c r="M516" s="3"/>
      <c r="N516" s="3"/>
      <c r="O516" s="3"/>
    </row>
    <row r="517" spans="1:15" ht="15.75" customHeight="1">
      <c r="A517" s="1"/>
      <c r="B517" s="147"/>
      <c r="C517" s="3"/>
      <c r="D517" s="4"/>
      <c r="E517" s="5"/>
      <c r="F517" s="3"/>
      <c r="G517" s="6"/>
      <c r="H517" s="7"/>
      <c r="I517" s="3"/>
      <c r="J517" s="4"/>
      <c r="K517" s="4"/>
      <c r="L517" s="56"/>
      <c r="M517" s="3"/>
      <c r="N517" s="3"/>
      <c r="O517" s="3"/>
    </row>
    <row r="518" spans="1:15" ht="15.75" customHeight="1">
      <c r="A518" s="1"/>
      <c r="B518" s="147"/>
      <c r="C518" s="3"/>
      <c r="D518" s="4"/>
      <c r="E518" s="5"/>
      <c r="F518" s="3"/>
      <c r="G518" s="6"/>
      <c r="H518" s="7"/>
      <c r="I518" s="3"/>
      <c r="J518" s="4"/>
      <c r="K518" s="4"/>
      <c r="L518" s="56"/>
      <c r="M518" s="3"/>
      <c r="N518" s="3"/>
      <c r="O518" s="3"/>
    </row>
    <row r="519" spans="1:15" ht="15.75" customHeight="1">
      <c r="A519" s="1"/>
      <c r="B519" s="147"/>
      <c r="C519" s="3"/>
      <c r="D519" s="4"/>
      <c r="E519" s="5"/>
      <c r="F519" s="3"/>
      <c r="G519" s="6"/>
      <c r="H519" s="7"/>
      <c r="I519" s="3"/>
      <c r="J519" s="4"/>
      <c r="K519" s="4"/>
      <c r="L519" s="56"/>
      <c r="M519" s="3"/>
      <c r="N519" s="3"/>
      <c r="O519" s="3"/>
    </row>
    <row r="520" spans="1:15" ht="15.75" customHeight="1">
      <c r="A520" s="1"/>
      <c r="B520" s="147"/>
      <c r="C520" s="3"/>
      <c r="D520" s="4"/>
      <c r="E520" s="5"/>
      <c r="F520" s="3"/>
      <c r="G520" s="6"/>
      <c r="H520" s="7"/>
      <c r="I520" s="3"/>
      <c r="J520" s="4"/>
      <c r="K520" s="4"/>
      <c r="L520" s="56"/>
      <c r="M520" s="3"/>
      <c r="N520" s="3"/>
      <c r="O520" s="3"/>
    </row>
    <row r="521" spans="1:15" ht="15.75" customHeight="1">
      <c r="A521" s="1"/>
      <c r="B521" s="147"/>
      <c r="C521" s="3"/>
      <c r="D521" s="4"/>
      <c r="E521" s="5"/>
      <c r="F521" s="3"/>
      <c r="G521" s="6"/>
      <c r="H521" s="7"/>
      <c r="I521" s="3"/>
      <c r="J521" s="4"/>
      <c r="K521" s="4"/>
      <c r="L521" s="56"/>
      <c r="M521" s="3"/>
      <c r="N521" s="3"/>
      <c r="O521" s="3"/>
    </row>
    <row r="522" spans="1:15" ht="15.75" customHeight="1">
      <c r="A522" s="1"/>
      <c r="B522" s="147"/>
      <c r="C522" s="3"/>
      <c r="D522" s="4"/>
      <c r="E522" s="5"/>
      <c r="F522" s="3"/>
      <c r="G522" s="6"/>
      <c r="H522" s="7"/>
      <c r="I522" s="3"/>
      <c r="J522" s="4"/>
      <c r="K522" s="4"/>
      <c r="L522" s="56"/>
      <c r="M522" s="3"/>
      <c r="N522" s="3"/>
      <c r="O522" s="3"/>
    </row>
    <row r="523" spans="1:15" ht="15.75" customHeight="1">
      <c r="A523" s="1"/>
      <c r="B523" s="147"/>
      <c r="C523" s="3"/>
      <c r="D523" s="4"/>
      <c r="E523" s="5"/>
      <c r="F523" s="3"/>
      <c r="G523" s="6"/>
      <c r="H523" s="7"/>
      <c r="I523" s="3"/>
      <c r="J523" s="4"/>
      <c r="K523" s="4"/>
      <c r="L523" s="56"/>
      <c r="M523" s="3"/>
      <c r="N523" s="3"/>
      <c r="O523" s="3"/>
    </row>
    <row r="524" spans="1:15" ht="15.75" customHeight="1">
      <c r="A524" s="1"/>
      <c r="B524" s="147"/>
      <c r="C524" s="3"/>
      <c r="D524" s="4"/>
      <c r="E524" s="5"/>
      <c r="F524" s="3"/>
      <c r="G524" s="6"/>
      <c r="H524" s="7"/>
      <c r="I524" s="3"/>
      <c r="J524" s="4"/>
      <c r="K524" s="4"/>
      <c r="L524" s="56"/>
      <c r="M524" s="3"/>
      <c r="N524" s="3"/>
      <c r="O524" s="3"/>
    </row>
    <row r="525" spans="1:15" ht="15.75" customHeight="1">
      <c r="A525" s="1"/>
      <c r="B525" s="147"/>
      <c r="C525" s="3"/>
      <c r="D525" s="4"/>
      <c r="E525" s="5"/>
      <c r="F525" s="3"/>
      <c r="G525" s="6"/>
      <c r="H525" s="7"/>
      <c r="I525" s="3"/>
      <c r="J525" s="4"/>
      <c r="K525" s="4"/>
      <c r="L525" s="56"/>
      <c r="M525" s="3"/>
      <c r="N525" s="3"/>
      <c r="O525" s="3"/>
    </row>
    <row r="526" spans="1:15" ht="15.75" customHeight="1">
      <c r="A526" s="1"/>
      <c r="B526" s="147"/>
      <c r="C526" s="3"/>
      <c r="D526" s="4"/>
      <c r="E526" s="5"/>
      <c r="F526" s="3"/>
      <c r="G526" s="6"/>
      <c r="H526" s="7"/>
      <c r="I526" s="3"/>
      <c r="J526" s="4"/>
      <c r="K526" s="4"/>
      <c r="L526" s="56"/>
      <c r="M526" s="3"/>
      <c r="N526" s="3"/>
      <c r="O526" s="3"/>
    </row>
    <row r="527" spans="1:15" ht="15.75" customHeight="1">
      <c r="A527" s="1"/>
      <c r="B527" s="147"/>
      <c r="C527" s="3"/>
      <c r="D527" s="4"/>
      <c r="E527" s="5"/>
      <c r="F527" s="3"/>
      <c r="G527" s="6"/>
      <c r="H527" s="7"/>
      <c r="I527" s="3"/>
      <c r="J527" s="4"/>
      <c r="K527" s="4"/>
      <c r="L527" s="56"/>
      <c r="M527" s="3"/>
      <c r="N527" s="3"/>
      <c r="O527" s="3"/>
    </row>
    <row r="528" spans="1:15" ht="15.75" customHeight="1">
      <c r="A528" s="1"/>
      <c r="B528" s="147"/>
      <c r="C528" s="3"/>
      <c r="D528" s="4"/>
      <c r="E528" s="5"/>
      <c r="F528" s="3"/>
      <c r="G528" s="6"/>
      <c r="H528" s="7"/>
      <c r="I528" s="3"/>
      <c r="J528" s="4"/>
      <c r="K528" s="4"/>
      <c r="L528" s="56"/>
      <c r="M528" s="3"/>
      <c r="N528" s="3"/>
      <c r="O528" s="3"/>
    </row>
    <row r="529" spans="1:15" ht="15.75" customHeight="1">
      <c r="A529" s="1"/>
      <c r="B529" s="147"/>
      <c r="C529" s="3"/>
      <c r="D529" s="4"/>
      <c r="E529" s="5"/>
      <c r="F529" s="3"/>
      <c r="G529" s="6"/>
      <c r="H529" s="7"/>
      <c r="I529" s="3"/>
      <c r="J529" s="4"/>
      <c r="K529" s="4"/>
      <c r="L529" s="56"/>
      <c r="M529" s="3"/>
      <c r="N529" s="3"/>
      <c r="O529" s="3"/>
    </row>
    <row r="530" spans="1:15" ht="15.75" customHeight="1">
      <c r="A530" s="1"/>
      <c r="B530" s="147"/>
      <c r="C530" s="3"/>
      <c r="D530" s="4"/>
      <c r="E530" s="5"/>
      <c r="F530" s="3"/>
      <c r="G530" s="6"/>
      <c r="H530" s="7"/>
      <c r="I530" s="3"/>
      <c r="J530" s="4"/>
      <c r="K530" s="4"/>
      <c r="L530" s="56"/>
      <c r="M530" s="3"/>
      <c r="N530" s="3"/>
      <c r="O530" s="3"/>
    </row>
    <row r="531" spans="1:15" ht="15.75" customHeight="1">
      <c r="A531" s="1"/>
      <c r="B531" s="147"/>
      <c r="C531" s="3"/>
      <c r="D531" s="4"/>
      <c r="E531" s="5"/>
      <c r="F531" s="3"/>
      <c r="G531" s="6"/>
      <c r="H531" s="7"/>
      <c r="I531" s="3"/>
      <c r="J531" s="4"/>
      <c r="K531" s="4"/>
      <c r="L531" s="56"/>
      <c r="M531" s="3"/>
      <c r="N531" s="3"/>
      <c r="O531" s="3"/>
    </row>
    <row r="532" spans="1:15" ht="15.75" customHeight="1">
      <c r="A532" s="1"/>
      <c r="B532" s="147"/>
      <c r="C532" s="3"/>
      <c r="D532" s="4"/>
      <c r="E532" s="5"/>
      <c r="F532" s="3"/>
      <c r="G532" s="6"/>
      <c r="H532" s="7"/>
      <c r="I532" s="3"/>
      <c r="J532" s="4"/>
      <c r="K532" s="4"/>
      <c r="L532" s="56"/>
      <c r="M532" s="3"/>
      <c r="N532" s="3"/>
      <c r="O532" s="3"/>
    </row>
    <row r="533" spans="1:15" ht="15.75" customHeight="1">
      <c r="A533" s="1"/>
      <c r="B533" s="147"/>
      <c r="C533" s="3"/>
      <c r="D533" s="4"/>
      <c r="E533" s="5"/>
      <c r="F533" s="3"/>
      <c r="G533" s="6"/>
      <c r="H533" s="7"/>
      <c r="I533" s="3"/>
      <c r="J533" s="4"/>
      <c r="K533" s="4"/>
      <c r="L533" s="56"/>
      <c r="M533" s="3"/>
      <c r="N533" s="3"/>
      <c r="O533" s="3"/>
    </row>
    <row r="534" spans="1:15" ht="15.75" customHeight="1">
      <c r="A534" s="1"/>
      <c r="B534" s="147"/>
      <c r="C534" s="3"/>
      <c r="D534" s="4"/>
      <c r="E534" s="5"/>
      <c r="F534" s="3"/>
      <c r="G534" s="6"/>
      <c r="H534" s="7"/>
      <c r="I534" s="3"/>
      <c r="J534" s="4"/>
      <c r="K534" s="4"/>
      <c r="L534" s="56"/>
      <c r="M534" s="3"/>
      <c r="N534" s="3"/>
      <c r="O534" s="3"/>
    </row>
    <row r="535" spans="1:15" ht="15.75" customHeight="1">
      <c r="A535" s="1"/>
      <c r="B535" s="147"/>
      <c r="C535" s="3"/>
      <c r="D535" s="4"/>
      <c r="E535" s="5"/>
      <c r="F535" s="3"/>
      <c r="G535" s="6"/>
      <c r="H535" s="7"/>
      <c r="I535" s="3"/>
      <c r="J535" s="4"/>
      <c r="K535" s="4"/>
      <c r="L535" s="56"/>
      <c r="M535" s="3"/>
      <c r="N535" s="3"/>
      <c r="O535" s="3"/>
    </row>
    <row r="536" spans="1:15" ht="15.75" customHeight="1">
      <c r="A536" s="1"/>
      <c r="B536" s="147"/>
      <c r="C536" s="3"/>
      <c r="D536" s="4"/>
      <c r="E536" s="5"/>
      <c r="F536" s="3"/>
      <c r="G536" s="6"/>
      <c r="H536" s="7"/>
      <c r="I536" s="3"/>
      <c r="J536" s="4"/>
      <c r="K536" s="4"/>
      <c r="L536" s="56"/>
      <c r="M536" s="3"/>
      <c r="N536" s="3"/>
      <c r="O536" s="3"/>
    </row>
    <row r="537" spans="1:15" ht="15.75" customHeight="1">
      <c r="A537" s="1"/>
      <c r="B537" s="147"/>
      <c r="C537" s="3"/>
      <c r="D537" s="4"/>
      <c r="E537" s="5"/>
      <c r="F537" s="3"/>
      <c r="G537" s="6"/>
      <c r="H537" s="7"/>
      <c r="I537" s="3"/>
      <c r="J537" s="4"/>
      <c r="K537" s="4"/>
      <c r="L537" s="56"/>
      <c r="M537" s="3"/>
      <c r="N537" s="3"/>
      <c r="O537" s="3"/>
    </row>
    <row r="538" spans="1:15" ht="15.75" customHeight="1">
      <c r="A538" s="1"/>
      <c r="B538" s="147"/>
      <c r="C538" s="3"/>
      <c r="D538" s="4"/>
      <c r="E538" s="5"/>
      <c r="F538" s="3"/>
      <c r="G538" s="6"/>
      <c r="H538" s="7"/>
      <c r="I538" s="3"/>
      <c r="J538" s="4"/>
      <c r="K538" s="4"/>
      <c r="L538" s="56"/>
      <c r="M538" s="3"/>
      <c r="N538" s="3"/>
      <c r="O538" s="3"/>
    </row>
    <row r="539" spans="1:15" ht="15.75" customHeight="1">
      <c r="A539" s="1"/>
      <c r="B539" s="147"/>
      <c r="C539" s="3"/>
      <c r="D539" s="4"/>
      <c r="E539" s="5"/>
      <c r="F539" s="3"/>
      <c r="G539" s="6"/>
      <c r="H539" s="7"/>
      <c r="I539" s="3"/>
      <c r="J539" s="4"/>
      <c r="K539" s="4"/>
      <c r="L539" s="56"/>
      <c r="M539" s="3"/>
      <c r="N539" s="3"/>
      <c r="O539" s="3"/>
    </row>
    <row r="540" spans="1:15" ht="15.75" customHeight="1">
      <c r="A540" s="1"/>
      <c r="B540" s="147"/>
      <c r="C540" s="3"/>
      <c r="D540" s="4"/>
      <c r="E540" s="5"/>
      <c r="F540" s="3"/>
      <c r="G540" s="6"/>
      <c r="H540" s="7"/>
      <c r="I540" s="3"/>
      <c r="J540" s="4"/>
      <c r="K540" s="4"/>
      <c r="L540" s="56"/>
      <c r="M540" s="3"/>
      <c r="N540" s="3"/>
      <c r="O540" s="3"/>
    </row>
    <row r="541" spans="1:15" ht="15.75" customHeight="1">
      <c r="A541" s="1"/>
      <c r="B541" s="147"/>
      <c r="C541" s="3"/>
      <c r="D541" s="4"/>
      <c r="E541" s="5"/>
      <c r="F541" s="3"/>
      <c r="G541" s="6"/>
      <c r="H541" s="7"/>
      <c r="I541" s="3"/>
      <c r="J541" s="4"/>
      <c r="K541" s="4"/>
      <c r="L541" s="56"/>
      <c r="M541" s="3"/>
      <c r="N541" s="3"/>
      <c r="O541" s="3"/>
    </row>
    <row r="542" spans="1:15" ht="15.75" customHeight="1">
      <c r="A542" s="1"/>
      <c r="B542" s="147"/>
      <c r="C542" s="3"/>
      <c r="D542" s="4"/>
      <c r="E542" s="5"/>
      <c r="F542" s="3"/>
      <c r="G542" s="6"/>
      <c r="H542" s="7"/>
      <c r="I542" s="3"/>
      <c r="J542" s="4"/>
      <c r="K542" s="4"/>
      <c r="L542" s="56"/>
      <c r="M542" s="3"/>
      <c r="N542" s="3"/>
      <c r="O542" s="3"/>
    </row>
    <row r="543" spans="1:15" ht="15.75" customHeight="1">
      <c r="A543" s="1"/>
      <c r="B543" s="147"/>
      <c r="C543" s="3"/>
      <c r="D543" s="4"/>
      <c r="E543" s="5"/>
      <c r="F543" s="3"/>
      <c r="G543" s="6"/>
      <c r="H543" s="7"/>
      <c r="I543" s="3"/>
      <c r="J543" s="4"/>
      <c r="K543" s="4"/>
      <c r="L543" s="56"/>
      <c r="M543" s="3"/>
      <c r="N543" s="3"/>
      <c r="O543" s="3"/>
    </row>
    <row r="544" spans="1:15" ht="15.75" customHeight="1">
      <c r="A544" s="1"/>
      <c r="B544" s="147"/>
      <c r="C544" s="3"/>
      <c r="D544" s="4"/>
      <c r="E544" s="5"/>
      <c r="F544" s="3"/>
      <c r="G544" s="6"/>
      <c r="H544" s="7"/>
      <c r="I544" s="3"/>
      <c r="J544" s="4"/>
      <c r="K544" s="4"/>
      <c r="L544" s="56"/>
      <c r="M544" s="3"/>
      <c r="N544" s="3"/>
      <c r="O544" s="3"/>
    </row>
    <row r="545" spans="1:15" ht="15.75" customHeight="1">
      <c r="A545" s="1"/>
      <c r="B545" s="147"/>
      <c r="C545" s="3"/>
      <c r="D545" s="4"/>
      <c r="E545" s="5"/>
      <c r="F545" s="3"/>
      <c r="G545" s="6"/>
      <c r="H545" s="7"/>
      <c r="I545" s="3"/>
      <c r="J545" s="4"/>
      <c r="K545" s="4"/>
      <c r="L545" s="56"/>
      <c r="M545" s="3"/>
      <c r="N545" s="3"/>
      <c r="O545" s="3"/>
    </row>
    <row r="546" spans="1:15" ht="15.75" customHeight="1">
      <c r="A546" s="1"/>
      <c r="B546" s="147"/>
      <c r="C546" s="3"/>
      <c r="D546" s="4"/>
      <c r="E546" s="5"/>
      <c r="F546" s="3"/>
      <c r="G546" s="6"/>
      <c r="H546" s="7"/>
      <c r="I546" s="3"/>
      <c r="J546" s="4"/>
      <c r="K546" s="4"/>
      <c r="L546" s="56"/>
      <c r="M546" s="3"/>
      <c r="N546" s="3"/>
      <c r="O546" s="3"/>
    </row>
    <row r="547" spans="1:15" ht="15.75" customHeight="1">
      <c r="A547" s="1"/>
      <c r="B547" s="147"/>
      <c r="C547" s="3"/>
      <c r="D547" s="4"/>
      <c r="E547" s="5"/>
      <c r="F547" s="3"/>
      <c r="G547" s="6"/>
      <c r="H547" s="7"/>
      <c r="I547" s="3"/>
      <c r="J547" s="4"/>
      <c r="K547" s="4"/>
      <c r="L547" s="56"/>
      <c r="M547" s="3"/>
      <c r="N547" s="3"/>
      <c r="O547" s="3"/>
    </row>
    <row r="548" spans="1:15" ht="15.75" customHeight="1">
      <c r="A548" s="1"/>
      <c r="B548" s="147"/>
      <c r="C548" s="3"/>
      <c r="D548" s="4"/>
      <c r="E548" s="5"/>
      <c r="F548" s="3"/>
      <c r="G548" s="6"/>
      <c r="H548" s="7"/>
      <c r="I548" s="3"/>
      <c r="J548" s="4"/>
      <c r="K548" s="4"/>
      <c r="L548" s="56"/>
      <c r="M548" s="3"/>
      <c r="N548" s="3"/>
      <c r="O548" s="3"/>
    </row>
    <row r="549" spans="1:15" ht="15.75" customHeight="1">
      <c r="A549" s="1"/>
      <c r="B549" s="147"/>
      <c r="C549" s="3"/>
      <c r="D549" s="4"/>
      <c r="E549" s="5"/>
      <c r="F549" s="3"/>
      <c r="G549" s="6"/>
      <c r="H549" s="7"/>
      <c r="I549" s="3"/>
      <c r="J549" s="4"/>
      <c r="K549" s="4"/>
      <c r="L549" s="56"/>
      <c r="M549" s="3"/>
      <c r="N549" s="3"/>
      <c r="O549" s="3"/>
    </row>
    <row r="550" spans="1:15" ht="15.75" customHeight="1">
      <c r="A550" s="1"/>
      <c r="B550" s="147"/>
      <c r="C550" s="3"/>
      <c r="D550" s="4"/>
      <c r="E550" s="5"/>
      <c r="F550" s="3"/>
      <c r="G550" s="6"/>
      <c r="H550" s="7"/>
      <c r="I550" s="3"/>
      <c r="J550" s="4"/>
      <c r="K550" s="4"/>
      <c r="L550" s="56"/>
      <c r="M550" s="3"/>
      <c r="N550" s="3"/>
      <c r="O550" s="3"/>
    </row>
    <row r="551" spans="1:15" ht="15.75" customHeight="1">
      <c r="A551" s="1"/>
      <c r="B551" s="147"/>
      <c r="C551" s="3"/>
      <c r="D551" s="4"/>
      <c r="E551" s="5"/>
      <c r="F551" s="3"/>
      <c r="G551" s="6"/>
      <c r="H551" s="7"/>
      <c r="I551" s="3"/>
      <c r="J551" s="4"/>
      <c r="K551" s="4"/>
      <c r="L551" s="56"/>
      <c r="M551" s="3"/>
      <c r="N551" s="3"/>
      <c r="O551" s="3"/>
    </row>
    <row r="552" spans="1:15" ht="15.75" customHeight="1">
      <c r="A552" s="1"/>
      <c r="B552" s="147"/>
      <c r="C552" s="3"/>
      <c r="D552" s="4"/>
      <c r="E552" s="5"/>
      <c r="F552" s="3"/>
      <c r="G552" s="6"/>
      <c r="H552" s="7"/>
      <c r="I552" s="3"/>
      <c r="J552" s="4"/>
      <c r="K552" s="4"/>
      <c r="L552" s="56"/>
      <c r="M552" s="3"/>
      <c r="N552" s="3"/>
      <c r="O552" s="3"/>
    </row>
    <row r="553" spans="1:15" ht="15.75" customHeight="1">
      <c r="A553" s="1"/>
      <c r="B553" s="147"/>
      <c r="C553" s="3"/>
      <c r="D553" s="4"/>
      <c r="E553" s="5"/>
      <c r="F553" s="3"/>
      <c r="G553" s="6"/>
      <c r="H553" s="7"/>
      <c r="I553" s="3"/>
      <c r="J553" s="4"/>
      <c r="K553" s="4"/>
      <c r="L553" s="56"/>
      <c r="M553" s="3"/>
      <c r="N553" s="3"/>
      <c r="O553" s="3"/>
    </row>
    <row r="554" spans="1:15" ht="15.75" customHeight="1">
      <c r="A554" s="1"/>
      <c r="B554" s="147"/>
      <c r="C554" s="3"/>
      <c r="D554" s="4"/>
      <c r="E554" s="5"/>
      <c r="F554" s="3"/>
      <c r="G554" s="6"/>
      <c r="H554" s="7"/>
      <c r="I554" s="3"/>
      <c r="J554" s="4"/>
      <c r="K554" s="4"/>
      <c r="L554" s="56"/>
      <c r="M554" s="3"/>
      <c r="N554" s="3"/>
      <c r="O554" s="3"/>
    </row>
    <row r="555" spans="1:15" ht="15.75" customHeight="1">
      <c r="A555" s="1"/>
      <c r="B555" s="147"/>
      <c r="C555" s="3"/>
      <c r="D555" s="4"/>
      <c r="E555" s="5"/>
      <c r="F555" s="3"/>
      <c r="G555" s="6"/>
      <c r="H555" s="7"/>
      <c r="I555" s="3"/>
      <c r="J555" s="4"/>
      <c r="K555" s="4"/>
      <c r="L555" s="56"/>
      <c r="M555" s="3"/>
      <c r="N555" s="3"/>
      <c r="O555" s="3"/>
    </row>
    <row r="556" spans="1:15" ht="15.75" customHeight="1">
      <c r="A556" s="1"/>
      <c r="B556" s="147"/>
      <c r="C556" s="3"/>
      <c r="D556" s="4"/>
      <c r="E556" s="5"/>
      <c r="F556" s="3"/>
      <c r="G556" s="6"/>
      <c r="H556" s="7"/>
      <c r="I556" s="3"/>
      <c r="J556" s="4"/>
      <c r="K556" s="4"/>
      <c r="L556" s="56"/>
      <c r="M556" s="3"/>
      <c r="N556" s="3"/>
      <c r="O556" s="3"/>
    </row>
    <row r="557" spans="1:15" ht="15.75" customHeight="1">
      <c r="A557" s="1"/>
      <c r="B557" s="147"/>
      <c r="C557" s="3"/>
      <c r="D557" s="4"/>
      <c r="E557" s="5"/>
      <c r="F557" s="3"/>
      <c r="G557" s="6"/>
      <c r="H557" s="7"/>
      <c r="I557" s="3"/>
      <c r="J557" s="4"/>
      <c r="K557" s="4"/>
      <c r="L557" s="56"/>
      <c r="M557" s="3"/>
      <c r="N557" s="3"/>
      <c r="O557" s="3"/>
    </row>
    <row r="558" spans="1:15" ht="15.75" customHeight="1">
      <c r="A558" s="1"/>
      <c r="B558" s="147"/>
      <c r="C558" s="3"/>
      <c r="D558" s="4"/>
      <c r="E558" s="5"/>
      <c r="F558" s="3"/>
      <c r="G558" s="6"/>
      <c r="H558" s="7"/>
      <c r="I558" s="3"/>
      <c r="J558" s="4"/>
      <c r="K558" s="4"/>
      <c r="L558" s="56"/>
      <c r="M558" s="3"/>
      <c r="N558" s="3"/>
      <c r="O558" s="3"/>
    </row>
    <row r="559" spans="1:15" ht="15.75" customHeight="1">
      <c r="A559" s="1"/>
      <c r="B559" s="147"/>
      <c r="C559" s="3"/>
      <c r="D559" s="4"/>
      <c r="E559" s="5"/>
      <c r="F559" s="3"/>
      <c r="G559" s="6"/>
      <c r="H559" s="7"/>
      <c r="I559" s="3"/>
      <c r="J559" s="4"/>
      <c r="K559" s="4"/>
      <c r="L559" s="56"/>
      <c r="M559" s="3"/>
      <c r="N559" s="3"/>
      <c r="O559" s="3"/>
    </row>
    <row r="560" spans="1:15" ht="15.75" customHeight="1">
      <c r="A560" s="1"/>
      <c r="B560" s="147"/>
      <c r="C560" s="3"/>
      <c r="D560" s="4"/>
      <c r="E560" s="5"/>
      <c r="F560" s="3"/>
      <c r="G560" s="6"/>
      <c r="H560" s="7"/>
      <c r="I560" s="3"/>
      <c r="J560" s="4"/>
      <c r="K560" s="4"/>
      <c r="L560" s="56"/>
      <c r="M560" s="3"/>
      <c r="N560" s="3"/>
      <c r="O560" s="3"/>
    </row>
    <row r="561" spans="1:15" ht="15.75" customHeight="1">
      <c r="A561" s="1"/>
      <c r="B561" s="147"/>
      <c r="C561" s="3"/>
      <c r="D561" s="4"/>
      <c r="E561" s="5"/>
      <c r="F561" s="3"/>
      <c r="G561" s="6"/>
      <c r="H561" s="7"/>
      <c r="I561" s="3"/>
      <c r="J561" s="4"/>
      <c r="K561" s="4"/>
      <c r="L561" s="56"/>
      <c r="M561" s="3"/>
      <c r="N561" s="3"/>
      <c r="O561" s="3"/>
    </row>
    <row r="562" spans="1:15" ht="15.75" customHeight="1">
      <c r="A562" s="1"/>
      <c r="B562" s="147"/>
      <c r="C562" s="3"/>
      <c r="D562" s="4"/>
      <c r="E562" s="5"/>
      <c r="F562" s="3"/>
      <c r="G562" s="6"/>
      <c r="H562" s="7"/>
      <c r="I562" s="3"/>
      <c r="J562" s="4"/>
      <c r="K562" s="4"/>
      <c r="L562" s="56"/>
      <c r="M562" s="3"/>
      <c r="N562" s="3"/>
      <c r="O562" s="3"/>
    </row>
    <row r="563" spans="1:15" ht="15.75" customHeight="1">
      <c r="A563" s="1"/>
      <c r="B563" s="147"/>
      <c r="C563" s="3"/>
      <c r="D563" s="4"/>
      <c r="E563" s="5"/>
      <c r="F563" s="3"/>
      <c r="G563" s="6"/>
      <c r="H563" s="7"/>
      <c r="I563" s="3"/>
      <c r="J563" s="4"/>
      <c r="K563" s="4"/>
      <c r="L563" s="56"/>
      <c r="M563" s="3"/>
      <c r="N563" s="3"/>
      <c r="O563" s="3"/>
    </row>
    <row r="564" spans="1:15" ht="15.75" customHeight="1">
      <c r="A564" s="1"/>
      <c r="B564" s="147"/>
      <c r="C564" s="3"/>
      <c r="D564" s="4"/>
      <c r="E564" s="5"/>
      <c r="F564" s="3"/>
      <c r="G564" s="6"/>
      <c r="H564" s="7"/>
      <c r="I564" s="3"/>
      <c r="J564" s="4"/>
      <c r="K564" s="4"/>
      <c r="L564" s="56"/>
      <c r="M564" s="3"/>
      <c r="N564" s="3"/>
      <c r="O564" s="3"/>
    </row>
    <row r="565" spans="1:15" ht="15.75" customHeight="1">
      <c r="A565" s="1"/>
      <c r="B565" s="147"/>
      <c r="C565" s="3"/>
      <c r="D565" s="4"/>
      <c r="E565" s="5"/>
      <c r="F565" s="3"/>
      <c r="G565" s="6"/>
      <c r="H565" s="7"/>
      <c r="I565" s="3"/>
      <c r="J565" s="4"/>
      <c r="K565" s="4"/>
      <c r="L565" s="56"/>
      <c r="M565" s="3"/>
      <c r="N565" s="3"/>
      <c r="O565" s="3"/>
    </row>
    <row r="566" spans="1:15" ht="15.75" customHeight="1">
      <c r="A566" s="1"/>
      <c r="B566" s="147"/>
      <c r="C566" s="3"/>
      <c r="D566" s="4"/>
      <c r="E566" s="5"/>
      <c r="F566" s="3"/>
      <c r="G566" s="6"/>
      <c r="H566" s="7"/>
      <c r="I566" s="3"/>
      <c r="J566" s="4"/>
      <c r="K566" s="4"/>
      <c r="L566" s="56"/>
      <c r="M566" s="3"/>
      <c r="N566" s="3"/>
      <c r="O566" s="3"/>
    </row>
    <row r="567" spans="1:15" ht="15.75" customHeight="1">
      <c r="A567" s="1"/>
      <c r="B567" s="147"/>
      <c r="C567" s="3"/>
      <c r="D567" s="4"/>
      <c r="E567" s="5"/>
      <c r="F567" s="3"/>
      <c r="G567" s="6"/>
      <c r="H567" s="7"/>
      <c r="I567" s="3"/>
      <c r="J567" s="4"/>
      <c r="K567" s="4"/>
      <c r="L567" s="56"/>
      <c r="M567" s="3"/>
      <c r="N567" s="3"/>
      <c r="O567" s="3"/>
    </row>
    <row r="568" spans="1:15" ht="15.75" customHeight="1">
      <c r="A568" s="1"/>
      <c r="B568" s="147"/>
      <c r="C568" s="3"/>
      <c r="D568" s="4"/>
      <c r="E568" s="5"/>
      <c r="F568" s="3"/>
      <c r="G568" s="6"/>
      <c r="H568" s="7"/>
      <c r="I568" s="3"/>
      <c r="J568" s="4"/>
      <c r="K568" s="4"/>
      <c r="L568" s="56"/>
      <c r="M568" s="3"/>
      <c r="N568" s="3"/>
      <c r="O568" s="3"/>
    </row>
    <row r="569" spans="1:15" ht="15.75" customHeight="1">
      <c r="A569" s="1"/>
      <c r="B569" s="147"/>
      <c r="C569" s="3"/>
      <c r="D569" s="4"/>
      <c r="E569" s="5"/>
      <c r="F569" s="3"/>
      <c r="G569" s="6"/>
      <c r="H569" s="7"/>
      <c r="I569" s="3"/>
      <c r="J569" s="4"/>
      <c r="K569" s="4"/>
      <c r="L569" s="56"/>
      <c r="M569" s="3"/>
      <c r="N569" s="3"/>
      <c r="O569" s="3"/>
    </row>
    <row r="570" spans="1:15" ht="15.75" customHeight="1">
      <c r="A570" s="1"/>
      <c r="B570" s="147"/>
      <c r="C570" s="3"/>
      <c r="D570" s="4"/>
      <c r="E570" s="5"/>
      <c r="F570" s="3"/>
      <c r="G570" s="6"/>
      <c r="H570" s="7"/>
      <c r="I570" s="3"/>
      <c r="J570" s="4"/>
      <c r="K570" s="4"/>
      <c r="L570" s="56"/>
      <c r="M570" s="3"/>
      <c r="N570" s="3"/>
      <c r="O570" s="3"/>
    </row>
    <row r="571" spans="1:15" ht="15.75" customHeight="1">
      <c r="A571" s="1"/>
      <c r="B571" s="147"/>
      <c r="C571" s="3"/>
      <c r="D571" s="4"/>
      <c r="E571" s="5"/>
      <c r="F571" s="3"/>
      <c r="G571" s="6"/>
      <c r="H571" s="7"/>
      <c r="I571" s="3"/>
      <c r="J571" s="4"/>
      <c r="K571" s="4"/>
      <c r="L571" s="56"/>
      <c r="M571" s="3"/>
      <c r="N571" s="3"/>
      <c r="O571" s="3"/>
    </row>
    <row r="572" spans="1:15" ht="15.75" customHeight="1">
      <c r="A572" s="1"/>
      <c r="B572" s="147"/>
      <c r="C572" s="3"/>
      <c r="D572" s="4"/>
      <c r="E572" s="5"/>
      <c r="F572" s="3"/>
      <c r="G572" s="6"/>
      <c r="H572" s="7"/>
      <c r="I572" s="3"/>
      <c r="J572" s="4"/>
      <c r="K572" s="4"/>
      <c r="L572" s="56"/>
      <c r="M572" s="3"/>
      <c r="N572" s="3"/>
      <c r="O572" s="3"/>
    </row>
    <row r="573" spans="1:15" ht="15.75" customHeight="1">
      <c r="A573" s="1"/>
      <c r="B573" s="147"/>
      <c r="C573" s="3"/>
      <c r="D573" s="4"/>
      <c r="E573" s="5"/>
      <c r="F573" s="3"/>
      <c r="G573" s="6"/>
      <c r="H573" s="7"/>
      <c r="I573" s="3"/>
      <c r="J573" s="4"/>
      <c r="K573" s="4"/>
      <c r="L573" s="56"/>
      <c r="M573" s="3"/>
      <c r="N573" s="3"/>
      <c r="O573" s="3"/>
    </row>
    <row r="574" spans="1:15" ht="15.75" customHeight="1">
      <c r="A574" s="1"/>
      <c r="B574" s="147"/>
      <c r="C574" s="3"/>
      <c r="D574" s="4"/>
      <c r="E574" s="5"/>
      <c r="F574" s="3"/>
      <c r="G574" s="6"/>
      <c r="H574" s="7"/>
      <c r="I574" s="3"/>
      <c r="J574" s="4"/>
      <c r="K574" s="4"/>
      <c r="L574" s="56"/>
      <c r="M574" s="3"/>
      <c r="N574" s="3"/>
      <c r="O574" s="3"/>
    </row>
    <row r="575" spans="1:15" ht="15.75" customHeight="1">
      <c r="A575" s="1"/>
      <c r="B575" s="147"/>
      <c r="C575" s="3"/>
      <c r="D575" s="4"/>
      <c r="E575" s="5"/>
      <c r="F575" s="3"/>
      <c r="G575" s="6"/>
      <c r="H575" s="7"/>
      <c r="I575" s="3"/>
      <c r="J575" s="4"/>
      <c r="K575" s="4"/>
      <c r="L575" s="56"/>
      <c r="M575" s="3"/>
      <c r="N575" s="3"/>
      <c r="O575" s="3"/>
    </row>
    <row r="576" spans="1:15" ht="15.75" customHeight="1">
      <c r="A576" s="1"/>
      <c r="B576" s="147"/>
      <c r="C576" s="3"/>
      <c r="D576" s="4"/>
      <c r="E576" s="5"/>
      <c r="F576" s="3"/>
      <c r="G576" s="6"/>
      <c r="H576" s="7"/>
      <c r="I576" s="3"/>
      <c r="J576" s="4"/>
      <c r="K576" s="4"/>
      <c r="L576" s="56"/>
      <c r="M576" s="3"/>
      <c r="N576" s="3"/>
      <c r="O576" s="3"/>
    </row>
    <row r="577" spans="1:15" ht="15.75" customHeight="1">
      <c r="A577" s="1"/>
      <c r="B577" s="147"/>
      <c r="C577" s="3"/>
      <c r="D577" s="4"/>
      <c r="E577" s="5"/>
      <c r="F577" s="3"/>
      <c r="G577" s="6"/>
      <c r="H577" s="7"/>
      <c r="I577" s="3"/>
      <c r="J577" s="4"/>
      <c r="K577" s="4"/>
      <c r="L577" s="56"/>
      <c r="M577" s="3"/>
      <c r="N577" s="3"/>
      <c r="O577" s="3"/>
    </row>
    <row r="578" spans="1:15" ht="15.75" customHeight="1">
      <c r="A578" s="1"/>
      <c r="B578" s="147"/>
      <c r="C578" s="3"/>
      <c r="D578" s="4"/>
      <c r="E578" s="5"/>
      <c r="F578" s="3"/>
      <c r="G578" s="6"/>
      <c r="H578" s="7"/>
      <c r="I578" s="3"/>
      <c r="J578" s="4"/>
      <c r="K578" s="4"/>
      <c r="L578" s="56"/>
      <c r="M578" s="3"/>
      <c r="N578" s="3"/>
      <c r="O578" s="3"/>
    </row>
    <row r="579" spans="1:15" ht="15.75" customHeight="1">
      <c r="A579" s="1"/>
      <c r="B579" s="147"/>
      <c r="C579" s="3"/>
      <c r="D579" s="4"/>
      <c r="E579" s="5"/>
      <c r="F579" s="3"/>
      <c r="G579" s="6"/>
      <c r="H579" s="7"/>
      <c r="I579" s="3"/>
      <c r="J579" s="4"/>
      <c r="K579" s="4"/>
      <c r="L579" s="56"/>
      <c r="M579" s="3"/>
      <c r="N579" s="3"/>
      <c r="O579" s="3"/>
    </row>
    <row r="580" spans="1:15" ht="15.75" customHeight="1">
      <c r="A580" s="1"/>
      <c r="B580" s="147"/>
      <c r="C580" s="3"/>
      <c r="D580" s="4"/>
      <c r="E580" s="5"/>
      <c r="F580" s="3"/>
      <c r="G580" s="6"/>
      <c r="H580" s="7"/>
      <c r="I580" s="3"/>
      <c r="J580" s="4"/>
      <c r="K580" s="4"/>
      <c r="L580" s="56"/>
      <c r="M580" s="3"/>
      <c r="N580" s="3"/>
      <c r="O580" s="3"/>
    </row>
    <row r="581" spans="1:15" ht="15.75" customHeight="1">
      <c r="A581" s="1"/>
      <c r="B581" s="147"/>
      <c r="C581" s="3"/>
      <c r="D581" s="4"/>
      <c r="E581" s="5"/>
      <c r="F581" s="3"/>
      <c r="G581" s="6"/>
      <c r="H581" s="7"/>
      <c r="I581" s="3"/>
      <c r="J581" s="4"/>
      <c r="K581" s="4"/>
      <c r="L581" s="56"/>
      <c r="M581" s="3"/>
      <c r="N581" s="3"/>
      <c r="O581" s="3"/>
    </row>
    <row r="582" spans="1:15" ht="15.75" customHeight="1">
      <c r="A582" s="1"/>
      <c r="B582" s="147"/>
      <c r="C582" s="3"/>
      <c r="D582" s="4"/>
      <c r="E582" s="5"/>
      <c r="F582" s="3"/>
      <c r="G582" s="6"/>
      <c r="H582" s="7"/>
      <c r="I582" s="3"/>
      <c r="J582" s="4"/>
      <c r="K582" s="4"/>
      <c r="L582" s="56"/>
      <c r="M582" s="3"/>
      <c r="N582" s="3"/>
      <c r="O582" s="3"/>
    </row>
    <row r="583" spans="1:15" ht="15.75" customHeight="1">
      <c r="A583" s="1"/>
      <c r="B583" s="147"/>
      <c r="C583" s="3"/>
      <c r="D583" s="4"/>
      <c r="E583" s="5"/>
      <c r="F583" s="3"/>
      <c r="G583" s="6"/>
      <c r="H583" s="7"/>
      <c r="I583" s="3"/>
      <c r="J583" s="4"/>
      <c r="K583" s="4"/>
      <c r="L583" s="56"/>
      <c r="M583" s="3"/>
      <c r="N583" s="3"/>
      <c r="O583" s="3"/>
    </row>
    <row r="584" spans="1:15" ht="15.75" customHeight="1">
      <c r="A584" s="1"/>
      <c r="B584" s="147"/>
      <c r="C584" s="3"/>
      <c r="D584" s="4"/>
      <c r="E584" s="5"/>
      <c r="F584" s="3"/>
      <c r="G584" s="6"/>
      <c r="H584" s="7"/>
      <c r="I584" s="3"/>
      <c r="J584" s="4"/>
      <c r="K584" s="4"/>
      <c r="L584" s="56"/>
      <c r="M584" s="3"/>
      <c r="N584" s="3"/>
      <c r="O584" s="3"/>
    </row>
    <row r="585" spans="1:15" ht="15.75" customHeight="1">
      <c r="A585" s="1"/>
      <c r="B585" s="147"/>
      <c r="C585" s="3"/>
      <c r="D585" s="4"/>
      <c r="E585" s="5"/>
      <c r="F585" s="3"/>
      <c r="G585" s="6"/>
      <c r="H585" s="7"/>
      <c r="I585" s="3"/>
      <c r="J585" s="4"/>
      <c r="K585" s="4"/>
      <c r="L585" s="56"/>
      <c r="M585" s="3"/>
      <c r="N585" s="3"/>
      <c r="O585" s="3"/>
    </row>
    <row r="586" spans="1:15" ht="15.75" customHeight="1">
      <c r="A586" s="1"/>
      <c r="B586" s="147"/>
      <c r="C586" s="3"/>
      <c r="D586" s="4"/>
      <c r="E586" s="5"/>
      <c r="F586" s="3"/>
      <c r="G586" s="6"/>
      <c r="H586" s="7"/>
      <c r="I586" s="3"/>
      <c r="J586" s="4"/>
      <c r="K586" s="4"/>
      <c r="L586" s="56"/>
      <c r="M586" s="3"/>
      <c r="N586" s="3"/>
      <c r="O586" s="3"/>
    </row>
    <row r="587" spans="1:15" ht="15.75" customHeight="1">
      <c r="A587" s="1"/>
      <c r="B587" s="147"/>
      <c r="C587" s="3"/>
      <c r="D587" s="4"/>
      <c r="E587" s="5"/>
      <c r="F587" s="3"/>
      <c r="G587" s="6"/>
      <c r="H587" s="7"/>
      <c r="I587" s="3"/>
      <c r="J587" s="4"/>
      <c r="K587" s="4"/>
      <c r="L587" s="56"/>
      <c r="M587" s="3"/>
      <c r="N587" s="3"/>
      <c r="O587" s="3"/>
    </row>
    <row r="588" spans="1:15" ht="15.75" customHeight="1">
      <c r="A588" s="1"/>
      <c r="B588" s="147"/>
      <c r="C588" s="3"/>
      <c r="D588" s="4"/>
      <c r="E588" s="5"/>
      <c r="F588" s="3"/>
      <c r="G588" s="6"/>
      <c r="H588" s="7"/>
      <c r="I588" s="3"/>
      <c r="J588" s="4"/>
      <c r="K588" s="4"/>
      <c r="L588" s="56"/>
      <c r="M588" s="3"/>
      <c r="N588" s="3"/>
      <c r="O588" s="3"/>
    </row>
    <row r="589" spans="1:15" ht="15.75" customHeight="1">
      <c r="A589" s="1"/>
      <c r="B589" s="147"/>
      <c r="C589" s="3"/>
      <c r="D589" s="4"/>
      <c r="E589" s="5"/>
      <c r="F589" s="3"/>
      <c r="G589" s="6"/>
      <c r="H589" s="7"/>
      <c r="I589" s="3"/>
      <c r="J589" s="4"/>
      <c r="K589" s="4"/>
      <c r="L589" s="56"/>
      <c r="M589" s="3"/>
      <c r="N589" s="3"/>
      <c r="O589" s="3"/>
    </row>
    <row r="590" spans="1:15" ht="15.75" customHeight="1">
      <c r="A590" s="1"/>
      <c r="B590" s="147"/>
      <c r="C590" s="3"/>
      <c r="D590" s="4"/>
      <c r="E590" s="5"/>
      <c r="F590" s="3"/>
      <c r="G590" s="6"/>
      <c r="H590" s="7"/>
      <c r="I590" s="3"/>
      <c r="J590" s="4"/>
      <c r="K590" s="4"/>
      <c r="L590" s="56"/>
      <c r="M590" s="3"/>
      <c r="N590" s="3"/>
      <c r="O590" s="3"/>
    </row>
    <row r="591" spans="1:15" ht="15.75" customHeight="1">
      <c r="A591" s="1"/>
      <c r="B591" s="147"/>
      <c r="C591" s="3"/>
      <c r="D591" s="4"/>
      <c r="E591" s="5"/>
      <c r="F591" s="3"/>
      <c r="G591" s="6"/>
      <c r="H591" s="7"/>
      <c r="I591" s="3"/>
      <c r="J591" s="4"/>
      <c r="K591" s="4"/>
      <c r="L591" s="56"/>
      <c r="M591" s="3"/>
      <c r="N591" s="3"/>
      <c r="O591" s="3"/>
    </row>
    <row r="592" spans="1:15" ht="15.75" customHeight="1">
      <c r="A592" s="1"/>
      <c r="B592" s="147"/>
      <c r="C592" s="3"/>
      <c r="D592" s="4"/>
      <c r="E592" s="5"/>
      <c r="F592" s="3"/>
      <c r="G592" s="6"/>
      <c r="H592" s="7"/>
      <c r="I592" s="3"/>
      <c r="J592" s="4"/>
      <c r="K592" s="4"/>
      <c r="L592" s="56"/>
      <c r="M592" s="3"/>
      <c r="N592" s="3"/>
      <c r="O592" s="3"/>
    </row>
    <row r="593" spans="1:15" ht="15.75" customHeight="1">
      <c r="A593" s="1"/>
      <c r="B593" s="147"/>
      <c r="C593" s="3"/>
      <c r="D593" s="4"/>
      <c r="E593" s="5"/>
      <c r="F593" s="3"/>
      <c r="G593" s="6"/>
      <c r="H593" s="7"/>
      <c r="I593" s="3"/>
      <c r="J593" s="4"/>
      <c r="K593" s="4"/>
      <c r="L593" s="56"/>
      <c r="M593" s="3"/>
      <c r="N593" s="3"/>
      <c r="O593" s="3"/>
    </row>
    <row r="594" spans="1:15" ht="15.75" customHeight="1">
      <c r="A594" s="1"/>
      <c r="B594" s="147"/>
      <c r="C594" s="3"/>
      <c r="D594" s="4"/>
      <c r="E594" s="5"/>
      <c r="F594" s="3"/>
      <c r="G594" s="6"/>
      <c r="H594" s="7"/>
      <c r="I594" s="3"/>
      <c r="J594" s="4"/>
      <c r="K594" s="4"/>
      <c r="L594" s="56"/>
      <c r="M594" s="3"/>
      <c r="N594" s="3"/>
      <c r="O594" s="3"/>
    </row>
    <row r="595" spans="1:15" ht="15.75" customHeight="1">
      <c r="A595" s="1"/>
      <c r="B595" s="147"/>
      <c r="C595" s="3"/>
      <c r="D595" s="4"/>
      <c r="E595" s="5"/>
      <c r="F595" s="3"/>
      <c r="G595" s="6"/>
      <c r="H595" s="7"/>
      <c r="I595" s="3"/>
      <c r="J595" s="4"/>
      <c r="K595" s="4"/>
      <c r="L595" s="56"/>
      <c r="M595" s="3"/>
      <c r="N595" s="3"/>
      <c r="O595" s="3"/>
    </row>
    <row r="596" spans="1:15" ht="15.75" customHeight="1">
      <c r="A596" s="1"/>
      <c r="B596" s="147"/>
      <c r="C596" s="3"/>
      <c r="D596" s="4"/>
      <c r="E596" s="5"/>
      <c r="F596" s="3"/>
      <c r="G596" s="6"/>
      <c r="H596" s="7"/>
      <c r="I596" s="3"/>
      <c r="J596" s="4"/>
      <c r="K596" s="4"/>
      <c r="L596" s="56"/>
      <c r="M596" s="3"/>
      <c r="N596" s="3"/>
      <c r="O596" s="3"/>
    </row>
    <row r="597" spans="1:15" ht="15.75" customHeight="1">
      <c r="A597" s="1"/>
      <c r="B597" s="147"/>
      <c r="C597" s="3"/>
      <c r="D597" s="4"/>
      <c r="E597" s="5"/>
      <c r="F597" s="3"/>
      <c r="G597" s="6"/>
      <c r="H597" s="7"/>
      <c r="I597" s="3"/>
      <c r="J597" s="4"/>
      <c r="K597" s="4"/>
      <c r="L597" s="56"/>
      <c r="M597" s="3"/>
      <c r="N597" s="3"/>
      <c r="O597" s="3"/>
    </row>
    <row r="598" spans="1:15" ht="15.75" customHeight="1">
      <c r="A598" s="1"/>
      <c r="B598" s="147"/>
      <c r="C598" s="3"/>
      <c r="D598" s="4"/>
      <c r="E598" s="5"/>
      <c r="F598" s="3"/>
      <c r="G598" s="6"/>
      <c r="H598" s="7"/>
      <c r="I598" s="3"/>
      <c r="J598" s="4"/>
      <c r="K598" s="4"/>
      <c r="L598" s="56"/>
      <c r="M598" s="3"/>
      <c r="N598" s="3"/>
      <c r="O598" s="3"/>
    </row>
    <row r="599" spans="1:15" ht="15.75" customHeight="1">
      <c r="A599" s="1"/>
      <c r="B599" s="147"/>
      <c r="C599" s="3"/>
      <c r="D599" s="4"/>
      <c r="E599" s="5"/>
      <c r="F599" s="3"/>
      <c r="G599" s="6"/>
      <c r="H599" s="7"/>
      <c r="I599" s="3"/>
      <c r="J599" s="4"/>
      <c r="K599" s="4"/>
      <c r="L599" s="56"/>
      <c r="M599" s="3"/>
      <c r="N599" s="3"/>
      <c r="O599" s="3"/>
    </row>
    <row r="600" spans="1:15" ht="15.75" customHeight="1">
      <c r="A600" s="1"/>
      <c r="B600" s="147"/>
      <c r="C600" s="3"/>
      <c r="D600" s="4"/>
      <c r="E600" s="5"/>
      <c r="F600" s="3"/>
      <c r="G600" s="6"/>
      <c r="H600" s="7"/>
      <c r="I600" s="3"/>
      <c r="J600" s="4"/>
      <c r="K600" s="4"/>
      <c r="L600" s="56"/>
      <c r="M600" s="3"/>
      <c r="N600" s="3"/>
      <c r="O600" s="3"/>
    </row>
    <row r="601" spans="1:15" ht="15.75" customHeight="1">
      <c r="A601" s="1"/>
      <c r="B601" s="147"/>
      <c r="C601" s="3"/>
      <c r="D601" s="4"/>
      <c r="E601" s="5"/>
      <c r="F601" s="3"/>
      <c r="G601" s="6"/>
      <c r="H601" s="7"/>
      <c r="I601" s="3"/>
      <c r="J601" s="4"/>
      <c r="K601" s="4"/>
      <c r="L601" s="56"/>
      <c r="M601" s="3"/>
      <c r="N601" s="3"/>
      <c r="O601" s="3"/>
    </row>
    <row r="602" spans="1:15" ht="15.75" customHeight="1">
      <c r="A602" s="1"/>
      <c r="B602" s="147"/>
      <c r="C602" s="3"/>
      <c r="D602" s="4"/>
      <c r="E602" s="5"/>
      <c r="F602" s="3"/>
      <c r="G602" s="6"/>
      <c r="H602" s="7"/>
      <c r="I602" s="3"/>
      <c r="J602" s="4"/>
      <c r="K602" s="4"/>
      <c r="L602" s="56"/>
      <c r="M602" s="3"/>
      <c r="N602" s="3"/>
      <c r="O602" s="3"/>
    </row>
    <row r="603" spans="1:15" ht="15.75" customHeight="1">
      <c r="A603" s="1"/>
      <c r="B603" s="147"/>
      <c r="C603" s="3"/>
      <c r="D603" s="4"/>
      <c r="E603" s="5"/>
      <c r="F603" s="3"/>
      <c r="G603" s="6"/>
      <c r="H603" s="7"/>
      <c r="I603" s="3"/>
      <c r="J603" s="4"/>
      <c r="K603" s="4"/>
      <c r="L603" s="56"/>
      <c r="M603" s="3"/>
      <c r="N603" s="3"/>
      <c r="O603" s="3"/>
    </row>
    <row r="604" spans="1:15" ht="15.75" customHeight="1">
      <c r="A604" s="1"/>
      <c r="B604" s="147"/>
      <c r="C604" s="3"/>
      <c r="D604" s="4"/>
      <c r="E604" s="5"/>
      <c r="F604" s="3"/>
      <c r="G604" s="6"/>
      <c r="H604" s="7"/>
      <c r="I604" s="3"/>
      <c r="J604" s="4"/>
      <c r="K604" s="4"/>
      <c r="L604" s="56"/>
      <c r="M604" s="3"/>
      <c r="N604" s="3"/>
      <c r="O604" s="3"/>
    </row>
    <row r="605" spans="1:15" ht="15.75" customHeight="1">
      <c r="A605" s="1"/>
      <c r="B605" s="147"/>
      <c r="C605" s="3"/>
      <c r="D605" s="4"/>
      <c r="E605" s="5"/>
      <c r="F605" s="3"/>
      <c r="G605" s="6"/>
      <c r="H605" s="7"/>
      <c r="I605" s="3"/>
      <c r="J605" s="4"/>
      <c r="K605" s="4"/>
      <c r="L605" s="56"/>
      <c r="M605" s="3"/>
      <c r="N605" s="3"/>
      <c r="O605" s="3"/>
    </row>
    <row r="606" spans="1:15" ht="15.75" customHeight="1">
      <c r="A606" s="1"/>
      <c r="B606" s="147"/>
      <c r="C606" s="3"/>
      <c r="D606" s="4"/>
      <c r="E606" s="5"/>
      <c r="F606" s="3"/>
      <c r="G606" s="6"/>
      <c r="H606" s="7"/>
      <c r="I606" s="3"/>
      <c r="J606" s="4"/>
      <c r="K606" s="4"/>
      <c r="L606" s="56"/>
      <c r="M606" s="3"/>
      <c r="N606" s="3"/>
      <c r="O606" s="3"/>
    </row>
    <row r="607" spans="1:15" ht="15.75" customHeight="1">
      <c r="A607" s="1"/>
      <c r="B607" s="147"/>
      <c r="C607" s="3"/>
      <c r="D607" s="4"/>
      <c r="E607" s="5"/>
      <c r="F607" s="3"/>
      <c r="G607" s="6"/>
      <c r="H607" s="7"/>
      <c r="I607" s="3"/>
      <c r="J607" s="4"/>
      <c r="K607" s="4"/>
      <c r="L607" s="56"/>
      <c r="M607" s="3"/>
      <c r="N607" s="3"/>
      <c r="O607" s="3"/>
    </row>
    <row r="608" spans="1:15" ht="15.75" customHeight="1">
      <c r="A608" s="1"/>
      <c r="B608" s="147"/>
      <c r="C608" s="3"/>
      <c r="D608" s="4"/>
      <c r="E608" s="5"/>
      <c r="F608" s="3"/>
      <c r="G608" s="6"/>
      <c r="H608" s="7"/>
      <c r="I608" s="3"/>
      <c r="J608" s="4"/>
      <c r="K608" s="4"/>
      <c r="L608" s="56"/>
      <c r="M608" s="3"/>
      <c r="N608" s="3"/>
      <c r="O608" s="3"/>
    </row>
    <row r="609" spans="1:15" ht="15.75" customHeight="1">
      <c r="A609" s="1"/>
      <c r="B609" s="147"/>
      <c r="C609" s="3"/>
      <c r="D609" s="4"/>
      <c r="E609" s="5"/>
      <c r="F609" s="3"/>
      <c r="G609" s="6"/>
      <c r="H609" s="7"/>
      <c r="I609" s="3"/>
      <c r="J609" s="4"/>
      <c r="K609" s="4"/>
      <c r="L609" s="56"/>
      <c r="M609" s="3"/>
      <c r="N609" s="3"/>
      <c r="O609" s="3"/>
    </row>
    <row r="610" spans="1:15" ht="15.75" customHeight="1">
      <c r="A610" s="1"/>
      <c r="B610" s="147"/>
      <c r="C610" s="3"/>
      <c r="D610" s="4"/>
      <c r="E610" s="5"/>
      <c r="F610" s="3"/>
      <c r="G610" s="6"/>
      <c r="H610" s="7"/>
      <c r="I610" s="3"/>
      <c r="J610" s="4"/>
      <c r="K610" s="4"/>
      <c r="L610" s="56"/>
      <c r="M610" s="3"/>
      <c r="N610" s="3"/>
      <c r="O610" s="3"/>
    </row>
    <row r="611" spans="1:15" ht="15.75" customHeight="1">
      <c r="A611" s="1"/>
      <c r="B611" s="147"/>
      <c r="C611" s="3"/>
      <c r="D611" s="4"/>
      <c r="E611" s="5"/>
      <c r="F611" s="3"/>
      <c r="G611" s="6"/>
      <c r="H611" s="7"/>
      <c r="I611" s="3"/>
      <c r="J611" s="4"/>
      <c r="K611" s="4"/>
      <c r="L611" s="56"/>
      <c r="M611" s="3"/>
      <c r="N611" s="3"/>
      <c r="O611" s="3"/>
    </row>
    <row r="612" spans="1:15" ht="15.75" customHeight="1">
      <c r="A612" s="1"/>
      <c r="B612" s="147"/>
      <c r="C612" s="3"/>
      <c r="D612" s="4"/>
      <c r="E612" s="5"/>
      <c r="F612" s="3"/>
      <c r="G612" s="6"/>
      <c r="H612" s="7"/>
      <c r="I612" s="3"/>
      <c r="J612" s="4"/>
      <c r="K612" s="4"/>
      <c r="L612" s="56"/>
      <c r="M612" s="3"/>
      <c r="N612" s="3"/>
      <c r="O612" s="3"/>
    </row>
    <row r="613" spans="1:15" ht="15.75" customHeight="1">
      <c r="A613" s="1"/>
      <c r="B613" s="147"/>
      <c r="C613" s="3"/>
      <c r="D613" s="4"/>
      <c r="E613" s="5"/>
      <c r="F613" s="3"/>
      <c r="G613" s="6"/>
      <c r="H613" s="7"/>
      <c r="I613" s="3"/>
      <c r="J613" s="4"/>
      <c r="K613" s="4"/>
      <c r="L613" s="56"/>
      <c r="M613" s="3"/>
      <c r="N613" s="3"/>
      <c r="O613" s="3"/>
    </row>
    <row r="614" spans="1:15" ht="15.75" customHeight="1">
      <c r="A614" s="1"/>
      <c r="B614" s="147"/>
      <c r="C614" s="3"/>
      <c r="D614" s="4"/>
      <c r="E614" s="5"/>
      <c r="F614" s="3"/>
      <c r="G614" s="6"/>
      <c r="H614" s="7"/>
      <c r="I614" s="3"/>
      <c r="J614" s="4"/>
      <c r="K614" s="4"/>
      <c r="L614" s="56"/>
      <c r="M614" s="3"/>
      <c r="N614" s="3"/>
      <c r="O614" s="3"/>
    </row>
    <row r="615" spans="1:15" ht="15.75" customHeight="1">
      <c r="A615" s="1"/>
      <c r="B615" s="147"/>
      <c r="C615" s="3"/>
      <c r="D615" s="4"/>
      <c r="E615" s="5"/>
      <c r="F615" s="3"/>
      <c r="G615" s="6"/>
      <c r="H615" s="7"/>
      <c r="I615" s="3"/>
      <c r="J615" s="4"/>
      <c r="K615" s="4"/>
      <c r="L615" s="56"/>
      <c r="M615" s="3"/>
      <c r="N615" s="3"/>
      <c r="O615" s="3"/>
    </row>
    <row r="616" spans="1:15" ht="15.75" customHeight="1">
      <c r="A616" s="1"/>
      <c r="B616" s="147"/>
      <c r="C616" s="3"/>
      <c r="D616" s="4"/>
      <c r="E616" s="5"/>
      <c r="F616" s="3"/>
      <c r="G616" s="6"/>
      <c r="H616" s="7"/>
      <c r="I616" s="3"/>
      <c r="J616" s="4"/>
      <c r="K616" s="4"/>
      <c r="L616" s="56"/>
      <c r="M616" s="3"/>
      <c r="N616" s="3"/>
      <c r="O616" s="3"/>
    </row>
    <row r="617" spans="1:15" ht="15.75" customHeight="1">
      <c r="A617" s="1"/>
      <c r="B617" s="147"/>
      <c r="C617" s="3"/>
      <c r="D617" s="4"/>
      <c r="E617" s="5"/>
      <c r="F617" s="3"/>
      <c r="G617" s="6"/>
      <c r="H617" s="7"/>
      <c r="I617" s="3"/>
      <c r="J617" s="4"/>
      <c r="K617" s="4"/>
      <c r="L617" s="56"/>
      <c r="M617" s="3"/>
      <c r="N617" s="3"/>
      <c r="O617" s="3"/>
    </row>
    <row r="618" spans="1:15" ht="15.75" customHeight="1">
      <c r="A618" s="1"/>
      <c r="B618" s="147"/>
      <c r="C618" s="3"/>
      <c r="D618" s="4"/>
      <c r="E618" s="5"/>
      <c r="F618" s="3"/>
      <c r="G618" s="6"/>
      <c r="H618" s="7"/>
      <c r="I618" s="3"/>
      <c r="J618" s="4"/>
      <c r="K618" s="4"/>
      <c r="L618" s="56"/>
      <c r="M618" s="3"/>
      <c r="N618" s="3"/>
      <c r="O618" s="3"/>
    </row>
    <row r="619" spans="1:15" ht="15.75" customHeight="1">
      <c r="A619" s="1"/>
      <c r="B619" s="147"/>
      <c r="C619" s="3"/>
      <c r="D619" s="4"/>
      <c r="E619" s="5"/>
      <c r="F619" s="3"/>
      <c r="G619" s="6"/>
      <c r="H619" s="7"/>
      <c r="I619" s="3"/>
      <c r="J619" s="4"/>
      <c r="K619" s="4"/>
      <c r="L619" s="56"/>
      <c r="M619" s="3"/>
      <c r="N619" s="3"/>
      <c r="O619" s="3"/>
    </row>
    <row r="620" spans="1:15" ht="15.75" customHeight="1">
      <c r="A620" s="1"/>
      <c r="B620" s="147"/>
      <c r="C620" s="3"/>
      <c r="D620" s="4"/>
      <c r="E620" s="5"/>
      <c r="F620" s="3"/>
      <c r="G620" s="6"/>
      <c r="H620" s="7"/>
      <c r="I620" s="3"/>
      <c r="J620" s="4"/>
      <c r="K620" s="4"/>
      <c r="L620" s="56"/>
      <c r="M620" s="3"/>
      <c r="N620" s="3"/>
      <c r="O620" s="3"/>
    </row>
    <row r="621" spans="1:15" ht="15.75" customHeight="1">
      <c r="A621" s="1"/>
      <c r="B621" s="147"/>
      <c r="C621" s="3"/>
      <c r="D621" s="4"/>
      <c r="E621" s="5"/>
      <c r="F621" s="3"/>
      <c r="G621" s="6"/>
      <c r="H621" s="7"/>
      <c r="I621" s="3"/>
      <c r="J621" s="4"/>
      <c r="K621" s="4"/>
      <c r="L621" s="56"/>
      <c r="M621" s="3"/>
      <c r="N621" s="3"/>
      <c r="O621" s="3"/>
    </row>
    <row r="622" spans="1:15" ht="15.75" customHeight="1">
      <c r="A622" s="1"/>
      <c r="B622" s="147"/>
      <c r="C622" s="3"/>
      <c r="D622" s="4"/>
      <c r="E622" s="5"/>
      <c r="F622" s="3"/>
      <c r="G622" s="6"/>
      <c r="H622" s="7"/>
      <c r="I622" s="3"/>
      <c r="J622" s="4"/>
      <c r="K622" s="4"/>
      <c r="L622" s="56"/>
      <c r="M622" s="3"/>
      <c r="N622" s="3"/>
      <c r="O622" s="3"/>
    </row>
    <row r="623" spans="1:15" ht="15.75" customHeight="1">
      <c r="A623" s="1"/>
      <c r="B623" s="147"/>
      <c r="C623" s="3"/>
      <c r="D623" s="4"/>
      <c r="E623" s="5"/>
      <c r="F623" s="3"/>
      <c r="G623" s="6"/>
      <c r="H623" s="7"/>
      <c r="I623" s="3"/>
      <c r="J623" s="4"/>
      <c r="K623" s="4"/>
      <c r="L623" s="56"/>
      <c r="M623" s="3"/>
      <c r="N623" s="3"/>
      <c r="O623" s="3"/>
    </row>
    <row r="624" spans="1:15" ht="15.75" customHeight="1">
      <c r="A624" s="1"/>
      <c r="B624" s="147"/>
      <c r="C624" s="3"/>
      <c r="D624" s="4"/>
      <c r="E624" s="5"/>
      <c r="F624" s="3"/>
      <c r="G624" s="6"/>
      <c r="H624" s="7"/>
      <c r="I624" s="3"/>
      <c r="J624" s="4"/>
      <c r="K624" s="4"/>
      <c r="L624" s="56"/>
      <c r="M624" s="3"/>
      <c r="N624" s="3"/>
      <c r="O624" s="3"/>
    </row>
    <row r="625" spans="1:15" ht="15.75" customHeight="1">
      <c r="A625" s="1"/>
      <c r="B625" s="147"/>
      <c r="C625" s="3"/>
      <c r="D625" s="4"/>
      <c r="E625" s="5"/>
      <c r="F625" s="3"/>
      <c r="G625" s="6"/>
      <c r="H625" s="7"/>
      <c r="I625" s="3"/>
      <c r="J625" s="4"/>
      <c r="K625" s="4"/>
      <c r="L625" s="56"/>
      <c r="M625" s="3"/>
      <c r="N625" s="3"/>
      <c r="O625" s="3"/>
    </row>
    <row r="626" spans="1:15" ht="15.75" customHeight="1">
      <c r="A626" s="1"/>
      <c r="B626" s="147"/>
      <c r="C626" s="3"/>
      <c r="D626" s="4"/>
      <c r="E626" s="5"/>
      <c r="F626" s="3"/>
      <c r="G626" s="6"/>
      <c r="H626" s="7"/>
      <c r="I626" s="3"/>
      <c r="J626" s="4"/>
      <c r="K626" s="4"/>
      <c r="L626" s="56"/>
      <c r="M626" s="3"/>
      <c r="N626" s="3"/>
      <c r="O626" s="3"/>
    </row>
    <row r="627" spans="1:15" ht="15.75" customHeight="1">
      <c r="A627" s="1"/>
      <c r="B627" s="147"/>
      <c r="C627" s="3"/>
      <c r="D627" s="4"/>
      <c r="E627" s="5"/>
      <c r="F627" s="3"/>
      <c r="G627" s="6"/>
      <c r="H627" s="7"/>
      <c r="I627" s="3"/>
      <c r="J627" s="4"/>
      <c r="K627" s="4"/>
      <c r="L627" s="56"/>
      <c r="M627" s="3"/>
      <c r="N627" s="3"/>
      <c r="O627" s="3"/>
    </row>
    <row r="628" spans="1:15" ht="15.75" customHeight="1">
      <c r="A628" s="1"/>
      <c r="B628" s="147"/>
      <c r="C628" s="3"/>
      <c r="D628" s="4"/>
      <c r="E628" s="5"/>
      <c r="F628" s="3"/>
      <c r="G628" s="6"/>
      <c r="H628" s="7"/>
      <c r="I628" s="3"/>
      <c r="J628" s="4"/>
      <c r="K628" s="4"/>
      <c r="L628" s="56"/>
      <c r="M628" s="3"/>
      <c r="N628" s="3"/>
      <c r="O628" s="3"/>
    </row>
    <row r="629" spans="1:15" ht="15.75" customHeight="1">
      <c r="A629" s="1"/>
      <c r="B629" s="147"/>
      <c r="C629" s="3"/>
      <c r="D629" s="4"/>
      <c r="E629" s="5"/>
      <c r="F629" s="3"/>
      <c r="G629" s="6"/>
      <c r="H629" s="7"/>
      <c r="I629" s="3"/>
      <c r="J629" s="4"/>
      <c r="K629" s="4"/>
      <c r="L629" s="56"/>
      <c r="M629" s="3"/>
      <c r="N629" s="3"/>
      <c r="O629" s="3"/>
    </row>
    <row r="630" spans="1:15" ht="15.75" customHeight="1">
      <c r="A630" s="1"/>
      <c r="B630" s="147"/>
      <c r="C630" s="3"/>
      <c r="D630" s="4"/>
      <c r="E630" s="5"/>
      <c r="F630" s="3"/>
      <c r="G630" s="6"/>
      <c r="H630" s="7"/>
      <c r="I630" s="3"/>
      <c r="J630" s="4"/>
      <c r="K630" s="4"/>
      <c r="L630" s="56"/>
      <c r="M630" s="3"/>
      <c r="N630" s="3"/>
      <c r="O630" s="3"/>
    </row>
    <row r="631" spans="1:15" ht="15.75" customHeight="1">
      <c r="A631" s="1"/>
      <c r="B631" s="147"/>
      <c r="C631" s="3"/>
      <c r="D631" s="4"/>
      <c r="E631" s="5"/>
      <c r="F631" s="3"/>
      <c r="G631" s="6"/>
      <c r="H631" s="7"/>
      <c r="I631" s="3"/>
      <c r="J631" s="4"/>
      <c r="K631" s="4"/>
      <c r="L631" s="56"/>
      <c r="M631" s="3"/>
      <c r="N631" s="3"/>
      <c r="O631" s="3"/>
    </row>
    <row r="632" spans="1:15" ht="15.75" customHeight="1">
      <c r="A632" s="1"/>
      <c r="B632" s="147"/>
      <c r="C632" s="3"/>
      <c r="D632" s="4"/>
      <c r="E632" s="5"/>
      <c r="F632" s="3"/>
      <c r="G632" s="6"/>
      <c r="H632" s="7"/>
      <c r="I632" s="3"/>
      <c r="J632" s="4"/>
      <c r="K632" s="4"/>
      <c r="L632" s="56"/>
      <c r="M632" s="3"/>
      <c r="N632" s="3"/>
      <c r="O632" s="3"/>
    </row>
    <row r="633" spans="1:15" ht="15.75" customHeight="1">
      <c r="A633" s="1"/>
      <c r="B633" s="147"/>
      <c r="C633" s="3"/>
      <c r="D633" s="4"/>
      <c r="E633" s="5"/>
      <c r="F633" s="3"/>
      <c r="G633" s="6"/>
      <c r="H633" s="7"/>
      <c r="I633" s="3"/>
      <c r="J633" s="4"/>
      <c r="K633" s="4"/>
      <c r="L633" s="56"/>
      <c r="M633" s="3"/>
      <c r="N633" s="3"/>
      <c r="O633" s="3"/>
    </row>
    <row r="634" spans="1:15" ht="15.75" customHeight="1">
      <c r="A634" s="1"/>
      <c r="B634" s="147"/>
      <c r="C634" s="3"/>
      <c r="D634" s="4"/>
      <c r="E634" s="5"/>
      <c r="F634" s="3"/>
      <c r="G634" s="6"/>
      <c r="H634" s="7"/>
      <c r="I634" s="3"/>
      <c r="J634" s="4"/>
      <c r="K634" s="4"/>
      <c r="L634" s="56"/>
      <c r="M634" s="3"/>
      <c r="N634" s="3"/>
      <c r="O634" s="3"/>
    </row>
    <row r="635" spans="1:15" ht="15.75" customHeight="1">
      <c r="A635" s="1"/>
      <c r="B635" s="147"/>
      <c r="C635" s="3"/>
      <c r="D635" s="4"/>
      <c r="E635" s="5"/>
      <c r="F635" s="3"/>
      <c r="G635" s="6"/>
      <c r="H635" s="7"/>
      <c r="I635" s="3"/>
      <c r="J635" s="4"/>
      <c r="K635" s="4"/>
      <c r="L635" s="56"/>
      <c r="M635" s="3"/>
      <c r="N635" s="3"/>
      <c r="O635" s="3"/>
    </row>
    <row r="636" spans="1:15" ht="15.75" customHeight="1">
      <c r="A636" s="1"/>
      <c r="B636" s="147"/>
      <c r="C636" s="3"/>
      <c r="D636" s="4"/>
      <c r="E636" s="5"/>
      <c r="F636" s="3"/>
      <c r="G636" s="6"/>
      <c r="H636" s="7"/>
      <c r="I636" s="3"/>
      <c r="J636" s="4"/>
      <c r="K636" s="4"/>
      <c r="L636" s="56"/>
      <c r="M636" s="3"/>
      <c r="N636" s="3"/>
      <c r="O636" s="3"/>
    </row>
    <row r="637" spans="1:15" ht="15.75" customHeight="1">
      <c r="A637" s="1"/>
      <c r="B637" s="147"/>
      <c r="C637" s="3"/>
      <c r="D637" s="4"/>
      <c r="E637" s="5"/>
      <c r="F637" s="3"/>
      <c r="G637" s="6"/>
      <c r="H637" s="7"/>
      <c r="I637" s="3"/>
      <c r="J637" s="4"/>
      <c r="K637" s="4"/>
      <c r="L637" s="56"/>
      <c r="M637" s="3"/>
      <c r="N637" s="3"/>
      <c r="O637" s="3"/>
    </row>
    <row r="638" spans="1:15" ht="15.75" customHeight="1">
      <c r="A638" s="1"/>
      <c r="B638" s="147"/>
      <c r="C638" s="3"/>
      <c r="D638" s="4"/>
      <c r="E638" s="5"/>
      <c r="F638" s="3"/>
      <c r="G638" s="6"/>
      <c r="H638" s="7"/>
      <c r="I638" s="3"/>
      <c r="J638" s="4"/>
      <c r="K638" s="4"/>
      <c r="L638" s="56"/>
      <c r="M638" s="3"/>
      <c r="N638" s="3"/>
      <c r="O638" s="3"/>
    </row>
    <row r="639" spans="1:15" ht="15.75" customHeight="1">
      <c r="A639" s="1"/>
      <c r="B639" s="147"/>
      <c r="C639" s="3"/>
      <c r="D639" s="4"/>
      <c r="E639" s="5"/>
      <c r="F639" s="3"/>
      <c r="G639" s="6"/>
      <c r="H639" s="7"/>
      <c r="I639" s="3"/>
      <c r="J639" s="4"/>
      <c r="K639" s="4"/>
      <c r="L639" s="56"/>
      <c r="M639" s="3"/>
      <c r="N639" s="3"/>
      <c r="O639" s="3"/>
    </row>
    <row r="640" spans="1:15" ht="15.75" customHeight="1">
      <c r="A640" s="1"/>
      <c r="B640" s="147"/>
      <c r="C640" s="3"/>
      <c r="D640" s="4"/>
      <c r="E640" s="5"/>
      <c r="F640" s="3"/>
      <c r="G640" s="6"/>
      <c r="H640" s="7"/>
      <c r="I640" s="3"/>
      <c r="J640" s="4"/>
      <c r="K640" s="4"/>
      <c r="L640" s="56"/>
      <c r="M640" s="3"/>
      <c r="N640" s="3"/>
      <c r="O640" s="3"/>
    </row>
    <row r="641" spans="1:15" ht="15.75" customHeight="1">
      <c r="A641" s="1"/>
      <c r="B641" s="147"/>
      <c r="C641" s="3"/>
      <c r="D641" s="4"/>
      <c r="E641" s="5"/>
      <c r="F641" s="3"/>
      <c r="G641" s="6"/>
      <c r="H641" s="7"/>
      <c r="I641" s="3"/>
      <c r="J641" s="4"/>
      <c r="K641" s="4"/>
      <c r="L641" s="56"/>
      <c r="M641" s="3"/>
      <c r="N641" s="3"/>
      <c r="O641" s="3"/>
    </row>
    <row r="642" spans="1:15" ht="15.75" customHeight="1">
      <c r="A642" s="1"/>
      <c r="B642" s="147"/>
      <c r="C642" s="3"/>
      <c r="D642" s="4"/>
      <c r="E642" s="5"/>
      <c r="F642" s="3"/>
      <c r="G642" s="6"/>
      <c r="H642" s="7"/>
      <c r="I642" s="3"/>
      <c r="J642" s="4"/>
      <c r="K642" s="4"/>
      <c r="L642" s="56"/>
      <c r="M642" s="3"/>
      <c r="N642" s="3"/>
      <c r="O642" s="3"/>
    </row>
    <row r="643" spans="1:15" ht="15.75" customHeight="1">
      <c r="A643" s="1"/>
      <c r="B643" s="147"/>
      <c r="C643" s="3"/>
      <c r="D643" s="4"/>
      <c r="E643" s="5"/>
      <c r="F643" s="3"/>
      <c r="G643" s="6"/>
      <c r="H643" s="7"/>
      <c r="I643" s="3"/>
      <c r="J643" s="4"/>
      <c r="K643" s="4"/>
      <c r="L643" s="56"/>
      <c r="M643" s="3"/>
      <c r="N643" s="3"/>
      <c r="O643" s="3"/>
    </row>
    <row r="644" spans="1:15" ht="15.75" customHeight="1">
      <c r="A644" s="1"/>
      <c r="B644" s="147"/>
      <c r="C644" s="3"/>
      <c r="D644" s="4"/>
      <c r="E644" s="5"/>
      <c r="F644" s="3"/>
      <c r="G644" s="6"/>
      <c r="H644" s="7"/>
      <c r="I644" s="3"/>
      <c r="J644" s="4"/>
      <c r="K644" s="4"/>
      <c r="L644" s="56"/>
      <c r="M644" s="3"/>
      <c r="N644" s="3"/>
      <c r="O644" s="3"/>
    </row>
    <row r="645" spans="1:15" ht="15.75" customHeight="1">
      <c r="A645" s="1"/>
      <c r="B645" s="147"/>
      <c r="C645" s="3"/>
      <c r="D645" s="4"/>
      <c r="E645" s="5"/>
      <c r="F645" s="3"/>
      <c r="G645" s="6"/>
      <c r="H645" s="7"/>
      <c r="I645" s="3"/>
      <c r="J645" s="4"/>
      <c r="K645" s="4"/>
      <c r="L645" s="56"/>
      <c r="M645" s="3"/>
      <c r="N645" s="3"/>
      <c r="O645" s="3"/>
    </row>
    <row r="646" spans="1:15" ht="15.75" customHeight="1">
      <c r="A646" s="1"/>
      <c r="B646" s="147"/>
      <c r="C646" s="3"/>
      <c r="D646" s="4"/>
      <c r="E646" s="5"/>
      <c r="F646" s="3"/>
      <c r="G646" s="6"/>
      <c r="H646" s="7"/>
      <c r="I646" s="3"/>
      <c r="J646" s="4"/>
      <c r="K646" s="4"/>
      <c r="L646" s="56"/>
      <c r="M646" s="3"/>
      <c r="N646" s="3"/>
      <c r="O646" s="3"/>
    </row>
    <row r="647" spans="1:15" ht="15.75" customHeight="1">
      <c r="A647" s="1"/>
      <c r="B647" s="147"/>
      <c r="C647" s="3"/>
      <c r="D647" s="4"/>
      <c r="E647" s="5"/>
      <c r="F647" s="3"/>
      <c r="G647" s="6"/>
      <c r="H647" s="7"/>
      <c r="I647" s="3"/>
      <c r="J647" s="4"/>
      <c r="K647" s="4"/>
      <c r="L647" s="56"/>
      <c r="M647" s="3"/>
      <c r="N647" s="3"/>
      <c r="O647" s="3"/>
    </row>
    <row r="648" spans="1:15" ht="15.75" customHeight="1">
      <c r="A648" s="1"/>
      <c r="B648" s="147"/>
      <c r="C648" s="3"/>
      <c r="D648" s="4"/>
      <c r="E648" s="5"/>
      <c r="F648" s="3"/>
      <c r="G648" s="6"/>
      <c r="H648" s="7"/>
      <c r="I648" s="3"/>
      <c r="J648" s="4"/>
      <c r="K648" s="4"/>
      <c r="L648" s="56"/>
      <c r="M648" s="3"/>
      <c r="N648" s="3"/>
      <c r="O648" s="3"/>
    </row>
    <row r="649" spans="1:15" ht="15.75" customHeight="1">
      <c r="A649" s="1"/>
      <c r="B649" s="147"/>
      <c r="C649" s="3"/>
      <c r="D649" s="4"/>
      <c r="E649" s="5"/>
      <c r="F649" s="3"/>
      <c r="G649" s="6"/>
      <c r="H649" s="7"/>
      <c r="I649" s="3"/>
      <c r="J649" s="4"/>
      <c r="K649" s="4"/>
      <c r="L649" s="56"/>
      <c r="M649" s="3"/>
      <c r="N649" s="3"/>
      <c r="O649" s="3"/>
    </row>
    <row r="650" spans="1:15" ht="15.75" customHeight="1">
      <c r="A650" s="1"/>
      <c r="B650" s="147"/>
      <c r="C650" s="3"/>
      <c r="D650" s="4"/>
      <c r="E650" s="5"/>
      <c r="F650" s="3"/>
      <c r="G650" s="6"/>
      <c r="H650" s="7"/>
      <c r="I650" s="3"/>
      <c r="J650" s="4"/>
      <c r="K650" s="4"/>
      <c r="L650" s="56"/>
      <c r="M650" s="3"/>
      <c r="N650" s="3"/>
      <c r="O650" s="3"/>
    </row>
    <row r="651" spans="1:15" ht="15.75" customHeight="1">
      <c r="A651" s="1"/>
      <c r="B651" s="147"/>
      <c r="C651" s="3"/>
      <c r="D651" s="4"/>
      <c r="E651" s="5"/>
      <c r="F651" s="3"/>
      <c r="G651" s="6"/>
      <c r="H651" s="7"/>
      <c r="I651" s="3"/>
      <c r="J651" s="4"/>
      <c r="K651" s="4"/>
      <c r="L651" s="56"/>
      <c r="M651" s="3"/>
      <c r="N651" s="3"/>
      <c r="O651" s="3"/>
    </row>
    <row r="652" spans="1:15" ht="15.75" customHeight="1">
      <c r="A652" s="1"/>
      <c r="B652" s="147"/>
      <c r="C652" s="3"/>
      <c r="D652" s="4"/>
      <c r="E652" s="5"/>
      <c r="F652" s="3"/>
      <c r="G652" s="6"/>
      <c r="H652" s="7"/>
      <c r="I652" s="3"/>
      <c r="J652" s="4"/>
      <c r="K652" s="4"/>
      <c r="L652" s="56"/>
      <c r="M652" s="3"/>
      <c r="N652" s="3"/>
      <c r="O652" s="3"/>
    </row>
    <row r="653" spans="1:15" ht="15.75" customHeight="1">
      <c r="A653" s="1"/>
      <c r="B653" s="147"/>
      <c r="C653" s="3"/>
      <c r="D653" s="4"/>
      <c r="E653" s="5"/>
      <c r="F653" s="3"/>
      <c r="G653" s="6"/>
      <c r="H653" s="7"/>
      <c r="I653" s="3"/>
      <c r="J653" s="4"/>
      <c r="K653" s="4"/>
      <c r="L653" s="56"/>
      <c r="M653" s="3"/>
      <c r="N653" s="3"/>
      <c r="O653" s="3"/>
    </row>
    <row r="654" spans="1:15" ht="15.75" customHeight="1">
      <c r="A654" s="1"/>
      <c r="B654" s="147"/>
      <c r="C654" s="3"/>
      <c r="D654" s="4"/>
      <c r="E654" s="5"/>
      <c r="F654" s="3"/>
      <c r="G654" s="6"/>
      <c r="H654" s="7"/>
      <c r="I654" s="3"/>
      <c r="J654" s="4"/>
      <c r="K654" s="4"/>
      <c r="L654" s="56"/>
      <c r="M654" s="3"/>
      <c r="N654" s="3"/>
      <c r="O654" s="3"/>
    </row>
    <row r="655" spans="1:15" ht="15.75" customHeight="1">
      <c r="A655" s="1"/>
      <c r="B655" s="147"/>
      <c r="C655" s="3"/>
      <c r="D655" s="4"/>
      <c r="E655" s="5"/>
      <c r="F655" s="3"/>
      <c r="G655" s="6"/>
      <c r="H655" s="7"/>
      <c r="I655" s="3"/>
      <c r="J655" s="4"/>
      <c r="K655" s="4"/>
      <c r="L655" s="56"/>
      <c r="M655" s="3"/>
      <c r="N655" s="3"/>
      <c r="O655" s="3"/>
    </row>
    <row r="656" spans="1:15" ht="15.75" customHeight="1">
      <c r="A656" s="1"/>
      <c r="B656" s="147"/>
      <c r="C656" s="3"/>
      <c r="D656" s="4"/>
      <c r="E656" s="5"/>
      <c r="F656" s="3"/>
      <c r="G656" s="6"/>
      <c r="H656" s="7"/>
      <c r="I656" s="3"/>
      <c r="J656" s="4"/>
      <c r="K656" s="4"/>
      <c r="L656" s="56"/>
      <c r="M656" s="3"/>
      <c r="N656" s="3"/>
      <c r="O656" s="3"/>
    </row>
    <row r="657" spans="1:15" ht="15.75" customHeight="1">
      <c r="A657" s="1"/>
      <c r="B657" s="147"/>
      <c r="C657" s="3"/>
      <c r="D657" s="4"/>
      <c r="E657" s="5"/>
      <c r="F657" s="3"/>
      <c r="G657" s="6"/>
      <c r="H657" s="7"/>
      <c r="I657" s="3"/>
      <c r="J657" s="4"/>
      <c r="K657" s="4"/>
      <c r="L657" s="56"/>
      <c r="M657" s="3"/>
      <c r="N657" s="3"/>
      <c r="O657" s="3"/>
    </row>
    <row r="658" spans="1:15" ht="15.75" customHeight="1">
      <c r="A658" s="1"/>
      <c r="B658" s="147"/>
      <c r="C658" s="3"/>
      <c r="D658" s="4"/>
      <c r="E658" s="5"/>
      <c r="F658" s="3"/>
      <c r="G658" s="6"/>
      <c r="H658" s="7"/>
      <c r="I658" s="3"/>
      <c r="J658" s="4"/>
      <c r="K658" s="4"/>
      <c r="L658" s="56"/>
      <c r="M658" s="3"/>
      <c r="N658" s="3"/>
      <c r="O658" s="3"/>
    </row>
    <row r="659" spans="1:15" ht="15.75" customHeight="1">
      <c r="A659" s="1"/>
      <c r="B659" s="147"/>
      <c r="C659" s="3"/>
      <c r="D659" s="4"/>
      <c r="E659" s="5"/>
      <c r="F659" s="3"/>
      <c r="G659" s="6"/>
      <c r="H659" s="7"/>
      <c r="I659" s="3"/>
      <c r="J659" s="4"/>
      <c r="K659" s="4"/>
      <c r="L659" s="56"/>
      <c r="M659" s="3"/>
      <c r="N659" s="3"/>
      <c r="O659" s="3"/>
    </row>
    <row r="660" spans="1:15" ht="15.75" customHeight="1">
      <c r="A660" s="1"/>
      <c r="B660" s="147"/>
      <c r="C660" s="3"/>
      <c r="D660" s="4"/>
      <c r="E660" s="5"/>
      <c r="F660" s="3"/>
      <c r="G660" s="6"/>
      <c r="H660" s="7"/>
      <c r="I660" s="3"/>
      <c r="J660" s="4"/>
      <c r="K660" s="4"/>
      <c r="L660" s="56"/>
      <c r="M660" s="3"/>
      <c r="N660" s="3"/>
      <c r="O660" s="3"/>
    </row>
    <row r="661" spans="1:15" ht="15.75" customHeight="1">
      <c r="A661" s="1"/>
      <c r="B661" s="147"/>
      <c r="C661" s="3"/>
      <c r="D661" s="4"/>
      <c r="E661" s="5"/>
      <c r="F661" s="3"/>
      <c r="G661" s="6"/>
      <c r="H661" s="7"/>
      <c r="I661" s="3"/>
      <c r="J661" s="4"/>
      <c r="K661" s="4"/>
      <c r="L661" s="56"/>
      <c r="M661" s="3"/>
      <c r="N661" s="3"/>
      <c r="O661" s="3"/>
    </row>
    <row r="662" spans="1:15" ht="15.75" customHeight="1">
      <c r="A662" s="1"/>
      <c r="B662" s="147"/>
      <c r="C662" s="3"/>
      <c r="D662" s="4"/>
      <c r="E662" s="5"/>
      <c r="F662" s="3"/>
      <c r="G662" s="6"/>
      <c r="H662" s="7"/>
      <c r="I662" s="3"/>
      <c r="J662" s="4"/>
      <c r="K662" s="4"/>
      <c r="L662" s="56"/>
      <c r="M662" s="3"/>
      <c r="N662" s="3"/>
      <c r="O662" s="3"/>
    </row>
    <row r="663" spans="1:15" ht="15.75" customHeight="1">
      <c r="A663" s="1"/>
      <c r="B663" s="147"/>
      <c r="C663" s="3"/>
      <c r="D663" s="4"/>
      <c r="E663" s="5"/>
      <c r="F663" s="3"/>
      <c r="G663" s="6"/>
      <c r="H663" s="7"/>
      <c r="I663" s="3"/>
      <c r="J663" s="4"/>
      <c r="K663" s="4"/>
      <c r="L663" s="56"/>
      <c r="M663" s="3"/>
      <c r="N663" s="3"/>
      <c r="O663" s="3"/>
    </row>
    <row r="664" spans="1:15" ht="15.75" customHeight="1">
      <c r="A664" s="1"/>
      <c r="B664" s="147"/>
      <c r="C664" s="3"/>
      <c r="D664" s="4"/>
      <c r="E664" s="5"/>
      <c r="F664" s="3"/>
      <c r="G664" s="6"/>
      <c r="H664" s="7"/>
      <c r="I664" s="3"/>
      <c r="J664" s="4"/>
      <c r="K664" s="4"/>
      <c r="L664" s="56"/>
      <c r="M664" s="3"/>
      <c r="N664" s="3"/>
      <c r="O664" s="3"/>
    </row>
    <row r="665" spans="1:15" ht="15.75" customHeight="1">
      <c r="A665" s="1"/>
      <c r="B665" s="147"/>
      <c r="C665" s="3"/>
      <c r="D665" s="4"/>
      <c r="E665" s="5"/>
      <c r="F665" s="3"/>
      <c r="G665" s="6"/>
      <c r="H665" s="7"/>
      <c r="I665" s="3"/>
      <c r="J665" s="4"/>
      <c r="K665" s="4"/>
      <c r="L665" s="56"/>
      <c r="M665" s="3"/>
      <c r="N665" s="3"/>
      <c r="O665" s="3"/>
    </row>
    <row r="666" spans="1:15" ht="15.75" customHeight="1">
      <c r="A666" s="1"/>
      <c r="B666" s="147"/>
      <c r="C666" s="3"/>
      <c r="D666" s="4"/>
      <c r="E666" s="5"/>
      <c r="F666" s="3"/>
      <c r="G666" s="6"/>
      <c r="H666" s="7"/>
      <c r="I666" s="3"/>
      <c r="J666" s="4"/>
      <c r="K666" s="4"/>
      <c r="L666" s="56"/>
      <c r="M666" s="3"/>
      <c r="N666" s="3"/>
      <c r="O666" s="3"/>
    </row>
    <row r="667" spans="1:15" ht="15.75" customHeight="1">
      <c r="A667" s="1"/>
      <c r="B667" s="147"/>
      <c r="C667" s="3"/>
      <c r="D667" s="4"/>
      <c r="E667" s="5"/>
      <c r="F667" s="3"/>
      <c r="G667" s="6"/>
      <c r="H667" s="7"/>
      <c r="I667" s="3"/>
      <c r="J667" s="4"/>
      <c r="K667" s="4"/>
      <c r="L667" s="56"/>
      <c r="M667" s="3"/>
      <c r="N667" s="3"/>
      <c r="O667" s="3"/>
    </row>
    <row r="668" spans="1:15" ht="15.75" customHeight="1">
      <c r="A668" s="1"/>
      <c r="B668" s="147"/>
      <c r="C668" s="3"/>
      <c r="D668" s="4"/>
      <c r="E668" s="5"/>
      <c r="F668" s="3"/>
      <c r="G668" s="6"/>
      <c r="H668" s="7"/>
      <c r="I668" s="3"/>
      <c r="J668" s="4"/>
      <c r="K668" s="4"/>
      <c r="L668" s="56"/>
      <c r="M668" s="3"/>
      <c r="N668" s="3"/>
      <c r="O668" s="3"/>
    </row>
    <row r="669" spans="1:15" ht="15.75" customHeight="1">
      <c r="A669" s="1"/>
      <c r="B669" s="147"/>
      <c r="C669" s="3"/>
      <c r="D669" s="4"/>
      <c r="E669" s="5"/>
      <c r="F669" s="3"/>
      <c r="G669" s="6"/>
      <c r="H669" s="7"/>
      <c r="I669" s="3"/>
      <c r="J669" s="4"/>
      <c r="K669" s="4"/>
      <c r="L669" s="56"/>
      <c r="M669" s="3"/>
      <c r="N669" s="3"/>
      <c r="O669" s="3"/>
    </row>
    <row r="670" spans="1:15" ht="15.75" customHeight="1">
      <c r="A670" s="1"/>
      <c r="B670" s="147"/>
      <c r="C670" s="3"/>
      <c r="D670" s="4"/>
      <c r="E670" s="5"/>
      <c r="F670" s="3"/>
      <c r="G670" s="6"/>
      <c r="H670" s="7"/>
      <c r="I670" s="3"/>
      <c r="J670" s="4"/>
      <c r="K670" s="4"/>
      <c r="L670" s="56"/>
      <c r="M670" s="3"/>
      <c r="N670" s="3"/>
      <c r="O670" s="3"/>
    </row>
    <row r="671" spans="1:15" ht="15.75" customHeight="1">
      <c r="A671" s="1"/>
      <c r="B671" s="147"/>
      <c r="C671" s="3"/>
      <c r="D671" s="4"/>
      <c r="E671" s="5"/>
      <c r="F671" s="3"/>
      <c r="G671" s="6"/>
      <c r="H671" s="7"/>
      <c r="I671" s="3"/>
      <c r="J671" s="4"/>
      <c r="K671" s="4"/>
      <c r="L671" s="56"/>
      <c r="M671" s="3"/>
      <c r="N671" s="3"/>
      <c r="O671" s="3"/>
    </row>
    <row r="672" spans="1:15" ht="15.75" customHeight="1">
      <c r="A672" s="1"/>
      <c r="B672" s="147"/>
      <c r="C672" s="3"/>
      <c r="D672" s="4"/>
      <c r="E672" s="5"/>
      <c r="F672" s="3"/>
      <c r="G672" s="6"/>
      <c r="H672" s="7"/>
      <c r="I672" s="3"/>
      <c r="J672" s="4"/>
      <c r="K672" s="4"/>
      <c r="L672" s="56"/>
      <c r="M672" s="3"/>
      <c r="N672" s="3"/>
      <c r="O672" s="3"/>
    </row>
    <row r="673" spans="1:15" ht="15.75" customHeight="1">
      <c r="A673" s="1"/>
      <c r="B673" s="147"/>
      <c r="C673" s="3"/>
      <c r="D673" s="4"/>
      <c r="E673" s="5"/>
      <c r="F673" s="3"/>
      <c r="G673" s="6"/>
      <c r="H673" s="7"/>
      <c r="I673" s="3"/>
      <c r="J673" s="4"/>
      <c r="K673" s="4"/>
      <c r="L673" s="56"/>
      <c r="M673" s="3"/>
      <c r="N673" s="3"/>
      <c r="O673" s="3"/>
    </row>
    <row r="674" spans="1:15" ht="15.75" customHeight="1">
      <c r="A674" s="1"/>
      <c r="B674" s="147"/>
      <c r="C674" s="3"/>
      <c r="D674" s="4"/>
      <c r="E674" s="5"/>
      <c r="F674" s="3"/>
      <c r="G674" s="6"/>
      <c r="H674" s="7"/>
      <c r="I674" s="3"/>
      <c r="J674" s="4"/>
      <c r="K674" s="4"/>
      <c r="L674" s="56"/>
      <c r="M674" s="3"/>
      <c r="N674" s="3"/>
      <c r="O674" s="3"/>
    </row>
    <row r="675" spans="1:15" ht="15.75" customHeight="1">
      <c r="A675" s="1"/>
      <c r="B675" s="147"/>
      <c r="C675" s="3"/>
      <c r="D675" s="4"/>
      <c r="E675" s="5"/>
      <c r="F675" s="3"/>
      <c r="G675" s="6"/>
      <c r="H675" s="7"/>
      <c r="I675" s="3"/>
      <c r="J675" s="4"/>
      <c r="K675" s="4"/>
      <c r="L675" s="56"/>
      <c r="M675" s="3"/>
      <c r="N675" s="3"/>
      <c r="O675" s="3"/>
    </row>
    <row r="676" spans="1:15" ht="15.75" customHeight="1">
      <c r="A676" s="1"/>
      <c r="B676" s="147"/>
      <c r="C676" s="3"/>
      <c r="D676" s="4"/>
      <c r="E676" s="5"/>
      <c r="F676" s="3"/>
      <c r="G676" s="6"/>
      <c r="H676" s="7"/>
      <c r="I676" s="3"/>
      <c r="J676" s="4"/>
      <c r="K676" s="4"/>
      <c r="L676" s="56"/>
      <c r="M676" s="3"/>
      <c r="N676" s="3"/>
      <c r="O676" s="3"/>
    </row>
    <row r="677" spans="1:15" ht="15.75" customHeight="1">
      <c r="A677" s="1"/>
      <c r="B677" s="147"/>
      <c r="C677" s="3"/>
      <c r="D677" s="4"/>
      <c r="E677" s="5"/>
      <c r="F677" s="3"/>
      <c r="G677" s="6"/>
      <c r="H677" s="7"/>
      <c r="I677" s="3"/>
      <c r="J677" s="4"/>
      <c r="K677" s="4"/>
      <c r="L677" s="56"/>
      <c r="M677" s="3"/>
      <c r="N677" s="3"/>
      <c r="O677" s="3"/>
    </row>
    <row r="678" spans="1:15" ht="15.75" customHeight="1">
      <c r="A678" s="1"/>
      <c r="B678" s="147"/>
      <c r="C678" s="3"/>
      <c r="D678" s="4"/>
      <c r="E678" s="5"/>
      <c r="F678" s="3"/>
      <c r="G678" s="6"/>
      <c r="H678" s="7"/>
      <c r="I678" s="3"/>
      <c r="J678" s="4"/>
      <c r="K678" s="4"/>
      <c r="L678" s="56"/>
      <c r="M678" s="3"/>
      <c r="N678" s="3"/>
      <c r="O678" s="3"/>
    </row>
    <row r="679" spans="1:15" ht="15.75" customHeight="1">
      <c r="A679" s="1"/>
      <c r="B679" s="147"/>
      <c r="C679" s="3"/>
      <c r="D679" s="4"/>
      <c r="E679" s="5"/>
      <c r="F679" s="3"/>
      <c r="G679" s="6"/>
      <c r="H679" s="7"/>
      <c r="I679" s="3"/>
      <c r="J679" s="4"/>
      <c r="K679" s="4"/>
      <c r="L679" s="56"/>
      <c r="M679" s="3"/>
      <c r="N679" s="3"/>
      <c r="O679" s="3"/>
    </row>
    <row r="680" spans="1:15" ht="15.75" customHeight="1">
      <c r="A680" s="1"/>
      <c r="B680" s="147"/>
      <c r="C680" s="3"/>
      <c r="D680" s="4"/>
      <c r="E680" s="5"/>
      <c r="F680" s="3"/>
      <c r="G680" s="6"/>
      <c r="H680" s="7"/>
      <c r="I680" s="3"/>
      <c r="J680" s="4"/>
      <c r="K680" s="4"/>
      <c r="L680" s="56"/>
      <c r="M680" s="3"/>
      <c r="N680" s="3"/>
      <c r="O680" s="3"/>
    </row>
    <row r="681" spans="1:15" ht="15.75" customHeight="1">
      <c r="A681" s="1"/>
      <c r="B681" s="147"/>
      <c r="C681" s="3"/>
      <c r="D681" s="4"/>
      <c r="E681" s="5"/>
      <c r="F681" s="3"/>
      <c r="G681" s="6"/>
      <c r="H681" s="7"/>
      <c r="I681" s="3"/>
      <c r="J681" s="4"/>
      <c r="K681" s="4"/>
      <c r="L681" s="56"/>
      <c r="M681" s="3"/>
      <c r="N681" s="3"/>
      <c r="O681" s="3"/>
    </row>
    <row r="682" spans="1:15" ht="15.75" customHeight="1">
      <c r="A682" s="1"/>
      <c r="B682" s="147"/>
      <c r="C682" s="3"/>
      <c r="D682" s="4"/>
      <c r="E682" s="5"/>
      <c r="F682" s="3"/>
      <c r="G682" s="6"/>
      <c r="H682" s="7"/>
      <c r="I682" s="3"/>
      <c r="J682" s="4"/>
      <c r="K682" s="4"/>
      <c r="L682" s="56"/>
      <c r="M682" s="3"/>
      <c r="N682" s="3"/>
      <c r="O682" s="3"/>
    </row>
    <row r="683" spans="1:15" ht="15.75" customHeight="1">
      <c r="A683" s="1"/>
      <c r="B683" s="147"/>
      <c r="C683" s="3"/>
      <c r="D683" s="4"/>
      <c r="E683" s="5"/>
      <c r="F683" s="3"/>
      <c r="G683" s="6"/>
      <c r="H683" s="7"/>
      <c r="I683" s="3"/>
      <c r="J683" s="4"/>
      <c r="K683" s="4"/>
      <c r="L683" s="56"/>
      <c r="M683" s="3"/>
      <c r="N683" s="3"/>
      <c r="O683" s="3"/>
    </row>
    <row r="684" spans="1:15" ht="15.75" customHeight="1">
      <c r="A684" s="1"/>
      <c r="B684" s="147"/>
      <c r="C684" s="3"/>
      <c r="D684" s="4"/>
      <c r="E684" s="5"/>
      <c r="F684" s="3"/>
      <c r="G684" s="6"/>
      <c r="H684" s="7"/>
      <c r="I684" s="3"/>
      <c r="J684" s="4"/>
      <c r="K684" s="4"/>
      <c r="L684" s="56"/>
      <c r="M684" s="3"/>
      <c r="N684" s="3"/>
      <c r="O684" s="3"/>
    </row>
    <row r="685" spans="1:15" ht="15.75" customHeight="1">
      <c r="A685" s="1"/>
      <c r="B685" s="147"/>
      <c r="C685" s="3"/>
      <c r="D685" s="4"/>
      <c r="E685" s="5"/>
      <c r="F685" s="3"/>
      <c r="G685" s="6"/>
      <c r="H685" s="7"/>
      <c r="I685" s="3"/>
      <c r="J685" s="4"/>
      <c r="K685" s="4"/>
      <c r="L685" s="56"/>
      <c r="M685" s="3"/>
      <c r="N685" s="3"/>
      <c r="O685" s="3"/>
    </row>
    <row r="686" spans="1:15" ht="15.75" customHeight="1">
      <c r="A686" s="1"/>
      <c r="B686" s="147"/>
      <c r="C686" s="3"/>
      <c r="D686" s="4"/>
      <c r="E686" s="5"/>
      <c r="F686" s="3"/>
      <c r="G686" s="6"/>
      <c r="H686" s="7"/>
      <c r="I686" s="3"/>
      <c r="J686" s="4"/>
      <c r="K686" s="4"/>
      <c r="L686" s="56"/>
      <c r="M686" s="3"/>
      <c r="N686" s="3"/>
      <c r="O686" s="3"/>
    </row>
    <row r="687" spans="1:15" ht="15.75" customHeight="1">
      <c r="A687" s="1"/>
      <c r="B687" s="147"/>
      <c r="C687" s="3"/>
      <c r="D687" s="4"/>
      <c r="E687" s="5"/>
      <c r="F687" s="3"/>
      <c r="G687" s="6"/>
      <c r="H687" s="7"/>
      <c r="I687" s="3"/>
      <c r="J687" s="4"/>
      <c r="K687" s="4"/>
      <c r="L687" s="56"/>
      <c r="M687" s="3"/>
      <c r="N687" s="3"/>
      <c r="O687" s="3"/>
    </row>
    <row r="688" spans="1:15" ht="15.75" customHeight="1">
      <c r="A688" s="1"/>
      <c r="B688" s="147"/>
      <c r="C688" s="3"/>
      <c r="D688" s="4"/>
      <c r="E688" s="5"/>
      <c r="F688" s="3"/>
      <c r="G688" s="6"/>
      <c r="H688" s="7"/>
      <c r="I688" s="3"/>
      <c r="J688" s="4"/>
      <c r="K688" s="4"/>
      <c r="L688" s="56"/>
      <c r="M688" s="3"/>
      <c r="N688" s="3"/>
      <c r="O688" s="3"/>
    </row>
    <row r="689" spans="1:15" ht="15.75" customHeight="1">
      <c r="A689" s="1"/>
      <c r="B689" s="147"/>
      <c r="C689" s="3"/>
      <c r="D689" s="4"/>
      <c r="E689" s="5"/>
      <c r="F689" s="3"/>
      <c r="G689" s="6"/>
      <c r="H689" s="7"/>
      <c r="I689" s="3"/>
      <c r="J689" s="4"/>
      <c r="K689" s="4"/>
      <c r="L689" s="56"/>
      <c r="M689" s="3"/>
      <c r="N689" s="3"/>
      <c r="O689" s="3"/>
    </row>
    <row r="690" spans="1:15" ht="15.75" customHeight="1">
      <c r="A690" s="1"/>
      <c r="B690" s="147"/>
      <c r="C690" s="3"/>
      <c r="D690" s="4"/>
      <c r="E690" s="5"/>
      <c r="F690" s="3"/>
      <c r="G690" s="6"/>
      <c r="H690" s="7"/>
      <c r="I690" s="3"/>
      <c r="J690" s="4"/>
      <c r="K690" s="4"/>
      <c r="L690" s="56"/>
      <c r="M690" s="3"/>
      <c r="N690" s="3"/>
      <c r="O690" s="3"/>
    </row>
    <row r="691" spans="1:15" ht="15.75" customHeight="1">
      <c r="A691" s="1"/>
      <c r="B691" s="147"/>
      <c r="C691" s="3"/>
      <c r="D691" s="4"/>
      <c r="E691" s="5"/>
      <c r="F691" s="3"/>
      <c r="G691" s="6"/>
      <c r="H691" s="7"/>
      <c r="I691" s="3"/>
      <c r="J691" s="4"/>
      <c r="K691" s="4"/>
      <c r="L691" s="56"/>
      <c r="M691" s="3"/>
      <c r="N691" s="3"/>
      <c r="O691" s="3"/>
    </row>
    <row r="692" spans="1:15" ht="15.75" customHeight="1">
      <c r="A692" s="1"/>
      <c r="B692" s="147"/>
      <c r="C692" s="3"/>
      <c r="D692" s="4"/>
      <c r="E692" s="5"/>
      <c r="F692" s="3"/>
      <c r="G692" s="6"/>
      <c r="H692" s="7"/>
      <c r="I692" s="3"/>
      <c r="J692" s="4"/>
      <c r="K692" s="4"/>
      <c r="L692" s="56"/>
      <c r="M692" s="3"/>
      <c r="N692" s="3"/>
      <c r="O692" s="3"/>
    </row>
    <row r="693" spans="1:15" ht="15.75" customHeight="1">
      <c r="A693" s="1"/>
      <c r="B693" s="147"/>
      <c r="C693" s="3"/>
      <c r="D693" s="4"/>
      <c r="E693" s="5"/>
      <c r="F693" s="3"/>
      <c r="G693" s="6"/>
      <c r="H693" s="7"/>
      <c r="I693" s="3"/>
      <c r="J693" s="4"/>
      <c r="K693" s="4"/>
      <c r="L693" s="56"/>
      <c r="M693" s="3"/>
      <c r="N693" s="3"/>
      <c r="O693" s="3"/>
    </row>
    <row r="694" spans="1:15" ht="15.75" customHeight="1">
      <c r="A694" s="1"/>
      <c r="B694" s="147"/>
      <c r="C694" s="3"/>
      <c r="D694" s="4"/>
      <c r="E694" s="5"/>
      <c r="F694" s="3"/>
      <c r="G694" s="6"/>
      <c r="H694" s="7"/>
      <c r="I694" s="3"/>
      <c r="J694" s="4"/>
      <c r="K694" s="4"/>
      <c r="L694" s="56"/>
      <c r="M694" s="3"/>
      <c r="N694" s="3"/>
      <c r="O694" s="3"/>
    </row>
    <row r="695" spans="1:15" ht="15.75" customHeight="1">
      <c r="A695" s="1"/>
      <c r="B695" s="147"/>
      <c r="C695" s="3"/>
      <c r="D695" s="4"/>
      <c r="E695" s="5"/>
      <c r="F695" s="3"/>
      <c r="G695" s="6"/>
      <c r="H695" s="7"/>
      <c r="I695" s="3"/>
      <c r="J695" s="4"/>
      <c r="K695" s="4"/>
      <c r="L695" s="56"/>
      <c r="M695" s="3"/>
      <c r="N695" s="3"/>
      <c r="O695" s="3"/>
    </row>
    <row r="696" spans="1:15" ht="15.75" customHeight="1">
      <c r="A696" s="1"/>
      <c r="B696" s="147"/>
      <c r="C696" s="3"/>
      <c r="D696" s="4"/>
      <c r="E696" s="5"/>
      <c r="F696" s="3"/>
      <c r="G696" s="6"/>
      <c r="H696" s="7"/>
      <c r="I696" s="3"/>
      <c r="J696" s="4"/>
      <c r="K696" s="4"/>
      <c r="L696" s="56"/>
      <c r="M696" s="3"/>
      <c r="N696" s="3"/>
      <c r="O696" s="3"/>
    </row>
    <row r="697" spans="1:15" ht="15.75" customHeight="1">
      <c r="A697" s="1"/>
      <c r="B697" s="147"/>
      <c r="C697" s="3"/>
      <c r="D697" s="4"/>
      <c r="E697" s="5"/>
      <c r="F697" s="3"/>
      <c r="G697" s="6"/>
      <c r="H697" s="7"/>
      <c r="I697" s="3"/>
      <c r="J697" s="4"/>
      <c r="K697" s="4"/>
      <c r="L697" s="56"/>
      <c r="M697" s="3"/>
      <c r="N697" s="3"/>
      <c r="O697" s="3"/>
    </row>
    <row r="698" spans="1:15" ht="15.75" customHeight="1">
      <c r="A698" s="1"/>
      <c r="B698" s="147"/>
      <c r="C698" s="3"/>
      <c r="D698" s="4"/>
      <c r="E698" s="5"/>
      <c r="F698" s="3"/>
      <c r="G698" s="6"/>
      <c r="H698" s="7"/>
      <c r="I698" s="3"/>
      <c r="J698" s="4"/>
      <c r="K698" s="4"/>
      <c r="L698" s="56"/>
      <c r="M698" s="3"/>
      <c r="N698" s="3"/>
      <c r="O698" s="3"/>
    </row>
    <row r="699" spans="1:15" ht="15.75" customHeight="1">
      <c r="A699" s="1"/>
      <c r="B699" s="147"/>
      <c r="C699" s="3"/>
      <c r="D699" s="4"/>
      <c r="E699" s="5"/>
      <c r="F699" s="3"/>
      <c r="G699" s="6"/>
      <c r="H699" s="7"/>
      <c r="I699" s="3"/>
      <c r="J699" s="4"/>
      <c r="K699" s="4"/>
      <c r="L699" s="56"/>
      <c r="M699" s="3"/>
      <c r="N699" s="3"/>
      <c r="O699" s="3"/>
    </row>
    <row r="700" spans="1:15" ht="15.75" customHeight="1">
      <c r="A700" s="1"/>
      <c r="B700" s="147"/>
      <c r="C700" s="3"/>
      <c r="D700" s="4"/>
      <c r="E700" s="5"/>
      <c r="F700" s="3"/>
      <c r="G700" s="6"/>
      <c r="H700" s="7"/>
      <c r="I700" s="3"/>
      <c r="J700" s="4"/>
      <c r="K700" s="4"/>
      <c r="L700" s="56"/>
      <c r="M700" s="3"/>
      <c r="N700" s="3"/>
      <c r="O700" s="3"/>
    </row>
    <row r="701" spans="1:15" ht="15.75" customHeight="1">
      <c r="A701" s="1"/>
      <c r="B701" s="147"/>
      <c r="C701" s="3"/>
      <c r="D701" s="4"/>
      <c r="E701" s="5"/>
      <c r="F701" s="3"/>
      <c r="G701" s="6"/>
      <c r="H701" s="7"/>
      <c r="I701" s="3"/>
      <c r="J701" s="4"/>
      <c r="K701" s="4"/>
      <c r="L701" s="56"/>
      <c r="M701" s="3"/>
      <c r="N701" s="3"/>
      <c r="O701" s="3"/>
    </row>
    <row r="702" spans="1:15" ht="15.75" customHeight="1">
      <c r="A702" s="1"/>
      <c r="B702" s="147"/>
      <c r="C702" s="3"/>
      <c r="D702" s="4"/>
      <c r="E702" s="5"/>
      <c r="F702" s="3"/>
      <c r="G702" s="6"/>
      <c r="H702" s="7"/>
      <c r="I702" s="3"/>
      <c r="J702" s="4"/>
      <c r="K702" s="4"/>
      <c r="L702" s="56"/>
      <c r="M702" s="3"/>
      <c r="N702" s="3"/>
      <c r="O702" s="3"/>
    </row>
    <row r="703" spans="1:15" ht="15.75" customHeight="1">
      <c r="A703" s="1"/>
      <c r="B703" s="147"/>
      <c r="C703" s="3"/>
      <c r="D703" s="4"/>
      <c r="E703" s="5"/>
      <c r="F703" s="3"/>
      <c r="G703" s="6"/>
      <c r="H703" s="7"/>
      <c r="I703" s="3"/>
      <c r="J703" s="4"/>
      <c r="K703" s="4"/>
      <c r="L703" s="56"/>
      <c r="M703" s="3"/>
      <c r="N703" s="3"/>
      <c r="O703" s="3"/>
    </row>
    <row r="704" spans="1:15" ht="15.75" customHeight="1">
      <c r="A704" s="1"/>
      <c r="B704" s="147"/>
      <c r="C704" s="3"/>
      <c r="D704" s="4"/>
      <c r="E704" s="5"/>
      <c r="F704" s="3"/>
      <c r="G704" s="6"/>
      <c r="H704" s="7"/>
      <c r="I704" s="3"/>
      <c r="J704" s="4"/>
      <c r="K704" s="4"/>
      <c r="L704" s="56"/>
      <c r="M704" s="3"/>
      <c r="N704" s="3"/>
      <c r="O704" s="3"/>
    </row>
    <row r="705" spans="1:15" ht="15.75" customHeight="1">
      <c r="A705" s="1"/>
      <c r="B705" s="147"/>
      <c r="C705" s="3"/>
      <c r="D705" s="4"/>
      <c r="E705" s="5"/>
      <c r="F705" s="3"/>
      <c r="G705" s="6"/>
      <c r="H705" s="7"/>
      <c r="I705" s="3"/>
      <c r="J705" s="4"/>
      <c r="K705" s="4"/>
      <c r="L705" s="56"/>
      <c r="M705" s="3"/>
      <c r="N705" s="3"/>
      <c r="O705" s="3"/>
    </row>
    <row r="706" spans="1:15" ht="15.75" customHeight="1">
      <c r="A706" s="1"/>
      <c r="B706" s="147"/>
      <c r="C706" s="3"/>
      <c r="D706" s="4"/>
      <c r="E706" s="5"/>
      <c r="F706" s="3"/>
      <c r="G706" s="6"/>
      <c r="H706" s="7"/>
      <c r="I706" s="3"/>
      <c r="J706" s="4"/>
      <c r="K706" s="4"/>
      <c r="L706" s="56"/>
      <c r="M706" s="3"/>
      <c r="N706" s="3"/>
      <c r="O706" s="3"/>
    </row>
    <row r="707" spans="1:15" ht="15.75" customHeight="1">
      <c r="A707" s="1"/>
      <c r="B707" s="147"/>
      <c r="C707" s="3"/>
      <c r="D707" s="4"/>
      <c r="E707" s="5"/>
      <c r="F707" s="3"/>
      <c r="G707" s="6"/>
      <c r="H707" s="7"/>
      <c r="I707" s="3"/>
      <c r="J707" s="4"/>
      <c r="K707" s="4"/>
      <c r="L707" s="56"/>
      <c r="M707" s="3"/>
      <c r="N707" s="3"/>
      <c r="O707" s="3"/>
    </row>
    <row r="708" spans="1:15" ht="15.75" customHeight="1">
      <c r="A708" s="1"/>
      <c r="B708" s="147"/>
      <c r="C708" s="3"/>
      <c r="D708" s="4"/>
      <c r="E708" s="5"/>
      <c r="F708" s="3"/>
      <c r="G708" s="6"/>
      <c r="H708" s="7"/>
      <c r="I708" s="3"/>
      <c r="J708" s="4"/>
      <c r="K708" s="4"/>
      <c r="L708" s="56"/>
      <c r="M708" s="3"/>
      <c r="N708" s="3"/>
      <c r="O708" s="3"/>
    </row>
    <row r="709" spans="1:15" ht="15.75" customHeight="1">
      <c r="A709" s="1"/>
      <c r="B709" s="147"/>
      <c r="C709" s="3"/>
      <c r="D709" s="4"/>
      <c r="E709" s="5"/>
      <c r="F709" s="3"/>
      <c r="G709" s="6"/>
      <c r="H709" s="7"/>
      <c r="I709" s="3"/>
      <c r="J709" s="4"/>
      <c r="K709" s="4"/>
      <c r="L709" s="56"/>
      <c r="M709" s="3"/>
      <c r="N709" s="3"/>
      <c r="O709" s="3"/>
    </row>
    <row r="710" spans="1:15" ht="15.75" customHeight="1">
      <c r="A710" s="1"/>
      <c r="B710" s="147"/>
      <c r="C710" s="3"/>
      <c r="D710" s="4"/>
      <c r="E710" s="5"/>
      <c r="F710" s="3"/>
      <c r="G710" s="6"/>
      <c r="H710" s="7"/>
      <c r="I710" s="3"/>
      <c r="J710" s="4"/>
      <c r="K710" s="4"/>
      <c r="L710" s="56"/>
      <c r="M710" s="3"/>
      <c r="N710" s="3"/>
      <c r="O710" s="3"/>
    </row>
    <row r="711" spans="1:15" ht="15.75" customHeight="1">
      <c r="A711" s="1"/>
      <c r="B711" s="147"/>
      <c r="C711" s="3"/>
      <c r="D711" s="4"/>
      <c r="E711" s="5"/>
      <c r="F711" s="3"/>
      <c r="G711" s="6"/>
      <c r="H711" s="7"/>
      <c r="I711" s="3"/>
      <c r="J711" s="4"/>
      <c r="K711" s="4"/>
      <c r="L711" s="56"/>
      <c r="M711" s="3"/>
      <c r="N711" s="3"/>
      <c r="O711" s="3"/>
    </row>
    <row r="712" spans="1:15" ht="15.75" customHeight="1">
      <c r="A712" s="1"/>
      <c r="B712" s="147"/>
      <c r="C712" s="3"/>
      <c r="D712" s="4"/>
      <c r="E712" s="5"/>
      <c r="F712" s="3"/>
      <c r="G712" s="6"/>
      <c r="H712" s="7"/>
      <c r="I712" s="3"/>
      <c r="J712" s="4"/>
      <c r="K712" s="4"/>
      <c r="L712" s="56"/>
      <c r="M712" s="3"/>
      <c r="N712" s="3"/>
      <c r="O712" s="3"/>
    </row>
    <row r="713" spans="1:15" ht="15.75" customHeight="1">
      <c r="A713" s="1"/>
      <c r="B713" s="147"/>
      <c r="C713" s="3"/>
      <c r="D713" s="4"/>
      <c r="E713" s="5"/>
      <c r="F713" s="3"/>
      <c r="G713" s="6"/>
      <c r="H713" s="7"/>
      <c r="I713" s="3"/>
      <c r="J713" s="4"/>
      <c r="K713" s="4"/>
      <c r="L713" s="56"/>
      <c r="M713" s="3"/>
      <c r="N713" s="3"/>
      <c r="O713" s="3"/>
    </row>
    <row r="714" spans="1:15" ht="15.75" customHeight="1">
      <c r="A714" s="1"/>
      <c r="B714" s="147"/>
      <c r="C714" s="3"/>
      <c r="D714" s="4"/>
      <c r="E714" s="5"/>
      <c r="F714" s="3"/>
      <c r="G714" s="6"/>
      <c r="H714" s="7"/>
      <c r="I714" s="3"/>
      <c r="J714" s="4"/>
      <c r="K714" s="4"/>
      <c r="L714" s="56"/>
      <c r="M714" s="3"/>
      <c r="N714" s="3"/>
      <c r="O714" s="3"/>
    </row>
    <row r="715" spans="1:15" ht="15.75" customHeight="1">
      <c r="A715" s="1"/>
      <c r="B715" s="147"/>
      <c r="C715" s="3"/>
      <c r="D715" s="4"/>
      <c r="E715" s="5"/>
      <c r="F715" s="3"/>
      <c r="G715" s="6"/>
      <c r="H715" s="7"/>
      <c r="I715" s="3"/>
      <c r="J715" s="4"/>
      <c r="K715" s="4"/>
      <c r="L715" s="56"/>
      <c r="M715" s="3"/>
      <c r="N715" s="3"/>
      <c r="O715" s="3"/>
    </row>
    <row r="716" spans="1:15" ht="15.75" customHeight="1">
      <c r="A716" s="1"/>
      <c r="B716" s="147"/>
      <c r="C716" s="3"/>
      <c r="D716" s="4"/>
      <c r="E716" s="5"/>
      <c r="F716" s="3"/>
      <c r="G716" s="6"/>
      <c r="H716" s="7"/>
      <c r="I716" s="3"/>
      <c r="J716" s="4"/>
      <c r="K716" s="4"/>
      <c r="L716" s="56"/>
      <c r="M716" s="3"/>
      <c r="N716" s="3"/>
      <c r="O716" s="3"/>
    </row>
    <row r="717" spans="1:15" ht="15.75" customHeight="1">
      <c r="A717" s="1"/>
      <c r="B717" s="147"/>
      <c r="C717" s="3"/>
      <c r="D717" s="4"/>
      <c r="E717" s="5"/>
      <c r="F717" s="3"/>
      <c r="G717" s="6"/>
      <c r="H717" s="7"/>
      <c r="I717" s="3"/>
      <c r="J717" s="4"/>
      <c r="K717" s="4"/>
      <c r="L717" s="56"/>
      <c r="M717" s="3"/>
      <c r="N717" s="3"/>
      <c r="O717" s="3"/>
    </row>
    <row r="718" spans="1:15" ht="15.75" customHeight="1">
      <c r="A718" s="1"/>
      <c r="B718" s="147"/>
      <c r="C718" s="3"/>
      <c r="D718" s="4"/>
      <c r="E718" s="5"/>
      <c r="F718" s="3"/>
      <c r="G718" s="6"/>
      <c r="H718" s="7"/>
      <c r="I718" s="3"/>
      <c r="J718" s="4"/>
      <c r="K718" s="4"/>
      <c r="L718" s="56"/>
      <c r="M718" s="3"/>
      <c r="N718" s="3"/>
      <c r="O718" s="3"/>
    </row>
    <row r="719" spans="1:15" ht="15.75" customHeight="1">
      <c r="A719" s="1"/>
      <c r="B719" s="147"/>
      <c r="C719" s="3"/>
      <c r="D719" s="4"/>
      <c r="E719" s="5"/>
      <c r="F719" s="3"/>
      <c r="G719" s="6"/>
      <c r="H719" s="7"/>
      <c r="I719" s="3"/>
      <c r="J719" s="4"/>
      <c r="K719" s="4"/>
      <c r="L719" s="56"/>
      <c r="M719" s="3"/>
      <c r="N719" s="3"/>
      <c r="O719" s="3"/>
    </row>
    <row r="720" spans="1:15" ht="15.75" customHeight="1">
      <c r="A720" s="1"/>
      <c r="B720" s="147"/>
      <c r="C720" s="3"/>
      <c r="D720" s="4"/>
      <c r="E720" s="5"/>
      <c r="F720" s="3"/>
      <c r="G720" s="6"/>
      <c r="H720" s="7"/>
      <c r="I720" s="3"/>
      <c r="J720" s="4"/>
      <c r="K720" s="4"/>
      <c r="L720" s="56"/>
      <c r="M720" s="3"/>
      <c r="N720" s="3"/>
      <c r="O720" s="3"/>
    </row>
    <row r="721" spans="1:15" ht="15.75" customHeight="1">
      <c r="A721" s="1"/>
      <c r="B721" s="147"/>
      <c r="C721" s="3"/>
      <c r="D721" s="4"/>
      <c r="E721" s="5"/>
      <c r="F721" s="3"/>
      <c r="G721" s="6"/>
      <c r="H721" s="7"/>
      <c r="I721" s="3"/>
      <c r="J721" s="4"/>
      <c r="K721" s="4"/>
      <c r="L721" s="56"/>
      <c r="M721" s="3"/>
      <c r="N721" s="3"/>
      <c r="O721" s="3"/>
    </row>
    <row r="722" spans="1:15" ht="15.75" customHeight="1">
      <c r="A722" s="1"/>
      <c r="B722" s="147"/>
      <c r="C722" s="3"/>
      <c r="D722" s="4"/>
      <c r="E722" s="5"/>
      <c r="F722" s="3"/>
      <c r="G722" s="6"/>
      <c r="H722" s="7"/>
      <c r="I722" s="3"/>
      <c r="J722" s="4"/>
      <c r="K722" s="4"/>
      <c r="L722" s="56"/>
      <c r="M722" s="3"/>
      <c r="N722" s="3"/>
      <c r="O722" s="3"/>
    </row>
    <row r="723" spans="1:15" ht="15.75" customHeight="1">
      <c r="A723" s="1"/>
      <c r="B723" s="147"/>
      <c r="C723" s="3"/>
      <c r="D723" s="4"/>
      <c r="E723" s="5"/>
      <c r="F723" s="3"/>
      <c r="G723" s="6"/>
      <c r="H723" s="7"/>
      <c r="I723" s="3"/>
      <c r="J723" s="4"/>
      <c r="K723" s="4"/>
      <c r="L723" s="56"/>
      <c r="M723" s="3"/>
      <c r="N723" s="3"/>
      <c r="O723" s="3"/>
    </row>
    <row r="724" spans="1:15" ht="15.75" customHeight="1">
      <c r="A724" s="1"/>
      <c r="B724" s="147"/>
      <c r="C724" s="3"/>
      <c r="D724" s="4"/>
      <c r="E724" s="5"/>
      <c r="F724" s="3"/>
      <c r="G724" s="6"/>
      <c r="H724" s="7"/>
      <c r="I724" s="3"/>
      <c r="J724" s="4"/>
      <c r="K724" s="4"/>
      <c r="L724" s="56"/>
      <c r="M724" s="3"/>
      <c r="N724" s="3"/>
      <c r="O724" s="3"/>
    </row>
    <row r="725" spans="1:15" ht="15.75" customHeight="1">
      <c r="A725" s="1"/>
      <c r="B725" s="147"/>
      <c r="C725" s="3"/>
      <c r="D725" s="4"/>
      <c r="E725" s="5"/>
      <c r="F725" s="3"/>
      <c r="G725" s="6"/>
      <c r="H725" s="7"/>
      <c r="I725" s="3"/>
      <c r="J725" s="4"/>
      <c r="K725" s="4"/>
      <c r="L725" s="56"/>
      <c r="M725" s="3"/>
      <c r="N725" s="3"/>
      <c r="O725" s="3"/>
    </row>
    <row r="726" spans="1:15" ht="15.75" customHeight="1">
      <c r="A726" s="1"/>
      <c r="B726" s="147"/>
      <c r="C726" s="3"/>
      <c r="D726" s="4"/>
      <c r="E726" s="5"/>
      <c r="F726" s="3"/>
      <c r="G726" s="6"/>
      <c r="H726" s="7"/>
      <c r="I726" s="3"/>
      <c r="J726" s="4"/>
      <c r="K726" s="4"/>
      <c r="L726" s="56"/>
      <c r="M726" s="3"/>
      <c r="N726" s="3"/>
      <c r="O726" s="3"/>
    </row>
    <row r="727" spans="1:15" ht="15.75" customHeight="1">
      <c r="A727" s="1"/>
      <c r="B727" s="147"/>
      <c r="C727" s="3"/>
      <c r="D727" s="4"/>
      <c r="E727" s="5"/>
      <c r="F727" s="3"/>
      <c r="G727" s="6"/>
      <c r="H727" s="7"/>
      <c r="I727" s="3"/>
      <c r="J727" s="4"/>
      <c r="K727" s="4"/>
      <c r="L727" s="56"/>
      <c r="M727" s="3"/>
      <c r="N727" s="3"/>
      <c r="O727" s="3"/>
    </row>
    <row r="728" spans="1:15" ht="15.75" customHeight="1">
      <c r="A728" s="1"/>
      <c r="B728" s="147"/>
      <c r="C728" s="3"/>
      <c r="D728" s="4"/>
      <c r="E728" s="5"/>
      <c r="F728" s="3"/>
      <c r="G728" s="6"/>
      <c r="H728" s="7"/>
      <c r="I728" s="3"/>
      <c r="J728" s="4"/>
      <c r="K728" s="4"/>
      <c r="L728" s="56"/>
      <c r="M728" s="3"/>
      <c r="N728" s="3"/>
      <c r="O728" s="3"/>
    </row>
    <row r="729" spans="1:15" ht="15.75" customHeight="1">
      <c r="A729" s="1"/>
      <c r="B729" s="147"/>
      <c r="C729" s="3"/>
      <c r="D729" s="4"/>
      <c r="E729" s="5"/>
      <c r="F729" s="3"/>
      <c r="G729" s="6"/>
      <c r="H729" s="7"/>
      <c r="I729" s="3"/>
      <c r="J729" s="4"/>
      <c r="K729" s="4"/>
      <c r="L729" s="56"/>
      <c r="M729" s="3"/>
      <c r="N729" s="3"/>
      <c r="O729" s="3"/>
    </row>
    <row r="730" spans="1:15" ht="15.75" customHeight="1">
      <c r="A730" s="1"/>
      <c r="B730" s="147"/>
      <c r="C730" s="3"/>
      <c r="D730" s="4"/>
      <c r="E730" s="5"/>
      <c r="F730" s="3"/>
      <c r="G730" s="6"/>
      <c r="H730" s="7"/>
      <c r="I730" s="3"/>
      <c r="J730" s="4"/>
      <c r="K730" s="4"/>
      <c r="L730" s="56"/>
      <c r="M730" s="3"/>
      <c r="N730" s="3"/>
      <c r="O730" s="3"/>
    </row>
    <row r="731" spans="1:15" ht="15.75" customHeight="1">
      <c r="A731" s="1"/>
      <c r="B731" s="147"/>
      <c r="C731" s="3"/>
      <c r="D731" s="4"/>
      <c r="E731" s="5"/>
      <c r="F731" s="3"/>
      <c r="G731" s="6"/>
      <c r="H731" s="7"/>
      <c r="I731" s="3"/>
      <c r="J731" s="4"/>
      <c r="K731" s="4"/>
      <c r="L731" s="56"/>
      <c r="M731" s="3"/>
      <c r="N731" s="3"/>
      <c r="O731" s="3"/>
    </row>
    <row r="732" spans="1:15" ht="15.75" customHeight="1">
      <c r="A732" s="1"/>
      <c r="B732" s="147"/>
      <c r="C732" s="3"/>
      <c r="D732" s="4"/>
      <c r="E732" s="5"/>
      <c r="F732" s="3"/>
      <c r="G732" s="6"/>
      <c r="H732" s="7"/>
      <c r="I732" s="3"/>
      <c r="J732" s="4"/>
      <c r="K732" s="4"/>
      <c r="L732" s="56"/>
      <c r="M732" s="3"/>
      <c r="N732" s="3"/>
      <c r="O732" s="3"/>
    </row>
    <row r="733" spans="1:15" ht="15.75" customHeight="1">
      <c r="A733" s="1"/>
      <c r="B733" s="147"/>
      <c r="C733" s="3"/>
      <c r="D733" s="4"/>
      <c r="E733" s="5"/>
      <c r="F733" s="3"/>
      <c r="G733" s="6"/>
      <c r="H733" s="7"/>
      <c r="I733" s="3"/>
      <c r="J733" s="4"/>
      <c r="K733" s="4"/>
      <c r="L733" s="56"/>
      <c r="M733" s="3"/>
      <c r="N733" s="3"/>
      <c r="O733" s="3"/>
    </row>
    <row r="734" spans="1:15" ht="15.75" customHeight="1">
      <c r="A734" s="1"/>
      <c r="B734" s="147"/>
      <c r="C734" s="3"/>
      <c r="D734" s="4"/>
      <c r="E734" s="5"/>
      <c r="F734" s="3"/>
      <c r="G734" s="6"/>
      <c r="H734" s="7"/>
      <c r="I734" s="3"/>
      <c r="J734" s="4"/>
      <c r="K734" s="4"/>
      <c r="L734" s="56"/>
      <c r="M734" s="3"/>
      <c r="N734" s="3"/>
      <c r="O734" s="3"/>
    </row>
    <row r="735" spans="1:15" ht="15.75" customHeight="1">
      <c r="A735" s="1"/>
      <c r="B735" s="147"/>
      <c r="C735" s="3"/>
      <c r="D735" s="4"/>
      <c r="E735" s="5"/>
      <c r="F735" s="3"/>
      <c r="G735" s="6"/>
      <c r="H735" s="7"/>
      <c r="I735" s="3"/>
      <c r="J735" s="4"/>
      <c r="K735" s="4"/>
      <c r="L735" s="56"/>
      <c r="M735" s="3"/>
      <c r="N735" s="3"/>
      <c r="O735" s="3"/>
    </row>
    <row r="736" spans="1:15" ht="15.75" customHeight="1">
      <c r="A736" s="1"/>
      <c r="B736" s="147"/>
      <c r="C736" s="3"/>
      <c r="D736" s="4"/>
      <c r="E736" s="5"/>
      <c r="F736" s="3"/>
      <c r="G736" s="6"/>
      <c r="H736" s="7"/>
      <c r="I736" s="3"/>
      <c r="J736" s="4"/>
      <c r="K736" s="4"/>
      <c r="L736" s="56"/>
      <c r="M736" s="3"/>
      <c r="N736" s="3"/>
      <c r="O736" s="3"/>
    </row>
    <row r="737" spans="1:15" ht="15.75" customHeight="1">
      <c r="A737" s="1"/>
      <c r="B737" s="147"/>
      <c r="C737" s="3"/>
      <c r="D737" s="4"/>
      <c r="E737" s="5"/>
      <c r="F737" s="3"/>
      <c r="G737" s="6"/>
      <c r="H737" s="7"/>
      <c r="I737" s="3"/>
      <c r="J737" s="4"/>
      <c r="K737" s="4"/>
      <c r="L737" s="56"/>
      <c r="M737" s="3"/>
      <c r="N737" s="3"/>
      <c r="O737" s="3"/>
    </row>
    <row r="738" spans="1:15" ht="15.75" customHeight="1">
      <c r="A738" s="1"/>
      <c r="B738" s="147"/>
      <c r="C738" s="3"/>
      <c r="D738" s="4"/>
      <c r="E738" s="5"/>
      <c r="F738" s="3"/>
      <c r="G738" s="6"/>
      <c r="H738" s="7"/>
      <c r="I738" s="3"/>
      <c r="J738" s="4"/>
      <c r="K738" s="4"/>
      <c r="L738" s="56"/>
      <c r="M738" s="3"/>
      <c r="N738" s="3"/>
      <c r="O738" s="3"/>
    </row>
    <row r="739" spans="1:15" ht="15.75" customHeight="1">
      <c r="A739" s="1"/>
      <c r="B739" s="147"/>
      <c r="C739" s="3"/>
      <c r="D739" s="4"/>
      <c r="E739" s="5"/>
      <c r="F739" s="3"/>
      <c r="G739" s="6"/>
      <c r="H739" s="7"/>
      <c r="I739" s="3"/>
      <c r="J739" s="4"/>
      <c r="K739" s="4"/>
      <c r="L739" s="56"/>
      <c r="M739" s="3"/>
      <c r="N739" s="3"/>
      <c r="O739" s="3"/>
    </row>
    <row r="740" spans="1:15" ht="15.75" customHeight="1">
      <c r="A740" s="1"/>
      <c r="B740" s="147"/>
      <c r="C740" s="3"/>
      <c r="D740" s="4"/>
      <c r="E740" s="5"/>
      <c r="F740" s="3"/>
      <c r="G740" s="6"/>
      <c r="H740" s="7"/>
      <c r="I740" s="3"/>
      <c r="J740" s="4"/>
      <c r="K740" s="4"/>
      <c r="L740" s="56"/>
      <c r="M740" s="3"/>
      <c r="N740" s="3"/>
      <c r="O740" s="3"/>
    </row>
    <row r="741" spans="1:15" ht="15.75" customHeight="1">
      <c r="A741" s="1"/>
      <c r="B741" s="147"/>
      <c r="C741" s="3"/>
      <c r="D741" s="4"/>
      <c r="E741" s="5"/>
      <c r="F741" s="3"/>
      <c r="G741" s="6"/>
      <c r="H741" s="7"/>
      <c r="I741" s="3"/>
      <c r="J741" s="4"/>
      <c r="K741" s="4"/>
      <c r="L741" s="56"/>
      <c r="M741" s="3"/>
      <c r="N741" s="3"/>
      <c r="O741" s="3"/>
    </row>
    <row r="742" spans="1:15" ht="15.75" customHeight="1">
      <c r="A742" s="1"/>
      <c r="B742" s="147"/>
      <c r="C742" s="3"/>
      <c r="D742" s="4"/>
      <c r="E742" s="5"/>
      <c r="F742" s="3"/>
      <c r="G742" s="6"/>
      <c r="H742" s="7"/>
      <c r="I742" s="3"/>
      <c r="J742" s="4"/>
      <c r="K742" s="4"/>
      <c r="L742" s="56"/>
      <c r="M742" s="3"/>
      <c r="N742" s="3"/>
      <c r="O742" s="3"/>
    </row>
    <row r="743" spans="1:15" ht="15.75" customHeight="1">
      <c r="A743" s="1"/>
      <c r="B743" s="147"/>
      <c r="C743" s="3"/>
      <c r="D743" s="4"/>
      <c r="E743" s="5"/>
      <c r="F743" s="3"/>
      <c r="G743" s="6"/>
      <c r="H743" s="7"/>
      <c r="I743" s="3"/>
      <c r="J743" s="4"/>
      <c r="K743" s="4"/>
      <c r="L743" s="56"/>
      <c r="M743" s="3"/>
      <c r="N743" s="3"/>
      <c r="O743" s="3"/>
    </row>
    <row r="744" spans="1:15" ht="15.75" customHeight="1">
      <c r="A744" s="1"/>
      <c r="B744" s="147"/>
      <c r="C744" s="3"/>
      <c r="D744" s="4"/>
      <c r="E744" s="5"/>
      <c r="F744" s="3"/>
      <c r="G744" s="6"/>
      <c r="H744" s="7"/>
      <c r="I744" s="3"/>
      <c r="J744" s="4"/>
      <c r="K744" s="4"/>
      <c r="L744" s="56"/>
      <c r="M744" s="3"/>
      <c r="N744" s="3"/>
      <c r="O744" s="3"/>
    </row>
    <row r="745" spans="1:15" ht="15.75" customHeight="1">
      <c r="A745" s="1"/>
      <c r="B745" s="147"/>
      <c r="C745" s="3"/>
      <c r="D745" s="4"/>
      <c r="E745" s="5"/>
      <c r="F745" s="3"/>
      <c r="G745" s="6"/>
      <c r="H745" s="7"/>
      <c r="I745" s="3"/>
      <c r="J745" s="4"/>
      <c r="K745" s="4"/>
      <c r="L745" s="56"/>
      <c r="M745" s="3"/>
      <c r="N745" s="3"/>
      <c r="O745" s="3"/>
    </row>
    <row r="746" spans="1:15" ht="15.75" customHeight="1">
      <c r="A746" s="1"/>
      <c r="B746" s="147"/>
      <c r="C746" s="3"/>
      <c r="D746" s="4"/>
      <c r="E746" s="5"/>
      <c r="F746" s="3"/>
      <c r="G746" s="6"/>
      <c r="H746" s="7"/>
      <c r="I746" s="3"/>
      <c r="J746" s="4"/>
      <c r="K746" s="4"/>
      <c r="L746" s="56"/>
      <c r="M746" s="3"/>
      <c r="N746" s="3"/>
      <c r="O746" s="3"/>
    </row>
    <row r="747" spans="1:15" ht="15.75" customHeight="1">
      <c r="A747" s="1"/>
      <c r="B747" s="147"/>
      <c r="C747" s="3"/>
      <c r="D747" s="4"/>
      <c r="E747" s="5"/>
      <c r="F747" s="3"/>
      <c r="G747" s="6"/>
      <c r="H747" s="7"/>
      <c r="I747" s="3"/>
      <c r="J747" s="4"/>
      <c r="K747" s="4"/>
      <c r="L747" s="56"/>
      <c r="M747" s="3"/>
      <c r="N747" s="3"/>
      <c r="O747" s="3"/>
    </row>
    <row r="748" spans="1:15" ht="15.75" customHeight="1">
      <c r="A748" s="1"/>
      <c r="B748" s="147"/>
      <c r="C748" s="3"/>
      <c r="D748" s="4"/>
      <c r="E748" s="5"/>
      <c r="F748" s="3"/>
      <c r="G748" s="6"/>
      <c r="H748" s="7"/>
      <c r="I748" s="3"/>
      <c r="J748" s="4"/>
      <c r="K748" s="4"/>
      <c r="L748" s="56"/>
      <c r="M748" s="3"/>
      <c r="N748" s="3"/>
      <c r="O748" s="3"/>
    </row>
    <row r="749" spans="1:15" ht="15.75" customHeight="1">
      <c r="A749" s="1"/>
      <c r="B749" s="147"/>
      <c r="C749" s="3"/>
      <c r="D749" s="4"/>
      <c r="E749" s="5"/>
      <c r="F749" s="3"/>
      <c r="G749" s="6"/>
      <c r="H749" s="7"/>
      <c r="I749" s="3"/>
      <c r="J749" s="4"/>
      <c r="K749" s="4"/>
      <c r="L749" s="56"/>
      <c r="M749" s="3"/>
      <c r="N749" s="3"/>
      <c r="O749" s="3"/>
    </row>
    <row r="750" spans="1:15" ht="15.75" customHeight="1">
      <c r="A750" s="1"/>
      <c r="B750" s="147"/>
      <c r="C750" s="3"/>
      <c r="D750" s="4"/>
      <c r="E750" s="5"/>
      <c r="F750" s="3"/>
      <c r="G750" s="6"/>
      <c r="H750" s="7"/>
      <c r="I750" s="3"/>
      <c r="J750" s="4"/>
      <c r="K750" s="4"/>
      <c r="L750" s="56"/>
      <c r="M750" s="3"/>
      <c r="N750" s="3"/>
      <c r="O750" s="3"/>
    </row>
    <row r="751" spans="1:15" ht="15.75" customHeight="1">
      <c r="A751" s="1"/>
      <c r="B751" s="147"/>
      <c r="C751" s="3"/>
      <c r="D751" s="4"/>
      <c r="E751" s="5"/>
      <c r="F751" s="3"/>
      <c r="G751" s="6"/>
      <c r="H751" s="7"/>
      <c r="I751" s="3"/>
      <c r="J751" s="4"/>
      <c r="K751" s="4"/>
      <c r="L751" s="56"/>
      <c r="M751" s="3"/>
      <c r="N751" s="3"/>
      <c r="O751" s="3"/>
    </row>
    <row r="752" spans="1:15" ht="15.75" customHeight="1">
      <c r="A752" s="1"/>
      <c r="B752" s="147"/>
      <c r="C752" s="3"/>
      <c r="D752" s="4"/>
      <c r="E752" s="5"/>
      <c r="F752" s="3"/>
      <c r="G752" s="6"/>
      <c r="H752" s="7"/>
      <c r="I752" s="3"/>
      <c r="J752" s="4"/>
      <c r="K752" s="4"/>
      <c r="L752" s="56"/>
      <c r="M752" s="3"/>
      <c r="N752" s="3"/>
      <c r="O752" s="3"/>
    </row>
    <row r="753" spans="1:15" ht="15.75" customHeight="1">
      <c r="A753" s="1"/>
      <c r="B753" s="147"/>
      <c r="C753" s="3"/>
      <c r="D753" s="4"/>
      <c r="E753" s="5"/>
      <c r="F753" s="3"/>
      <c r="G753" s="6"/>
      <c r="H753" s="7"/>
      <c r="I753" s="3"/>
      <c r="J753" s="4"/>
      <c r="K753" s="4"/>
      <c r="L753" s="56"/>
      <c r="M753" s="3"/>
      <c r="N753" s="3"/>
      <c r="O753" s="3"/>
    </row>
    <row r="754" spans="1:15" ht="15.75" customHeight="1">
      <c r="A754" s="1"/>
      <c r="B754" s="147"/>
      <c r="C754" s="3"/>
      <c r="D754" s="4"/>
      <c r="E754" s="5"/>
      <c r="F754" s="3"/>
      <c r="G754" s="6"/>
      <c r="H754" s="7"/>
      <c r="I754" s="3"/>
      <c r="J754" s="4"/>
      <c r="K754" s="4"/>
      <c r="L754" s="56"/>
      <c r="M754" s="3"/>
      <c r="N754" s="3"/>
      <c r="O754" s="3"/>
    </row>
    <row r="755" spans="1:15" ht="15.75" customHeight="1">
      <c r="A755" s="1"/>
      <c r="B755" s="147"/>
      <c r="C755" s="3"/>
      <c r="D755" s="4"/>
      <c r="E755" s="5"/>
      <c r="F755" s="3"/>
      <c r="G755" s="6"/>
      <c r="H755" s="7"/>
      <c r="I755" s="3"/>
      <c r="J755" s="4"/>
      <c r="K755" s="4"/>
      <c r="L755" s="56"/>
      <c r="M755" s="3"/>
      <c r="N755" s="3"/>
      <c r="O755" s="3"/>
    </row>
    <row r="756" spans="1:15" ht="15.75" customHeight="1">
      <c r="A756" s="1"/>
      <c r="B756" s="147"/>
      <c r="C756" s="3"/>
      <c r="D756" s="4"/>
      <c r="E756" s="5"/>
      <c r="F756" s="3"/>
      <c r="G756" s="6"/>
      <c r="H756" s="7"/>
      <c r="I756" s="3"/>
      <c r="J756" s="4"/>
      <c r="K756" s="4"/>
      <c r="L756" s="56"/>
      <c r="M756" s="3"/>
      <c r="N756" s="3"/>
      <c r="O756" s="3"/>
    </row>
    <row r="757" spans="1:15" ht="15.75" customHeight="1">
      <c r="A757" s="1"/>
      <c r="B757" s="147"/>
      <c r="C757" s="3"/>
      <c r="D757" s="4"/>
      <c r="E757" s="5"/>
      <c r="F757" s="3"/>
      <c r="G757" s="6"/>
      <c r="H757" s="7"/>
      <c r="I757" s="3"/>
      <c r="J757" s="4"/>
      <c r="K757" s="4"/>
      <c r="L757" s="56"/>
      <c r="M757" s="3"/>
      <c r="N757" s="3"/>
      <c r="O757" s="3"/>
    </row>
    <row r="758" spans="1:15" ht="15.75" customHeight="1">
      <c r="A758" s="1"/>
      <c r="B758" s="147"/>
      <c r="C758" s="3"/>
      <c r="D758" s="4"/>
      <c r="E758" s="5"/>
      <c r="F758" s="3"/>
      <c r="G758" s="6"/>
      <c r="H758" s="7"/>
      <c r="I758" s="3"/>
      <c r="J758" s="4"/>
      <c r="K758" s="4"/>
      <c r="L758" s="56"/>
      <c r="M758" s="3"/>
      <c r="N758" s="3"/>
      <c r="O758" s="3"/>
    </row>
    <row r="759" spans="1:15" ht="15.75" customHeight="1">
      <c r="A759" s="1"/>
      <c r="B759" s="147"/>
      <c r="C759" s="3"/>
      <c r="D759" s="4"/>
      <c r="E759" s="5"/>
      <c r="F759" s="3"/>
      <c r="G759" s="6"/>
      <c r="H759" s="7"/>
      <c r="I759" s="3"/>
      <c r="J759" s="4"/>
      <c r="K759" s="4"/>
      <c r="L759" s="56"/>
      <c r="M759" s="3"/>
      <c r="N759" s="3"/>
      <c r="O759" s="3"/>
    </row>
    <row r="760" spans="1:15" ht="15.75" customHeight="1">
      <c r="A760" s="1"/>
      <c r="B760" s="147"/>
      <c r="C760" s="3"/>
      <c r="D760" s="4"/>
      <c r="E760" s="5"/>
      <c r="F760" s="3"/>
      <c r="G760" s="6"/>
      <c r="H760" s="7"/>
      <c r="I760" s="3"/>
      <c r="J760" s="4"/>
      <c r="K760" s="4"/>
      <c r="L760" s="56"/>
      <c r="M760" s="3"/>
      <c r="N760" s="3"/>
      <c r="O760" s="3"/>
    </row>
    <row r="761" spans="1:15" ht="15.75" customHeight="1">
      <c r="A761" s="1"/>
      <c r="B761" s="147"/>
      <c r="C761" s="3"/>
      <c r="D761" s="4"/>
      <c r="E761" s="5"/>
      <c r="F761" s="3"/>
      <c r="G761" s="6"/>
      <c r="H761" s="7"/>
      <c r="I761" s="3"/>
      <c r="J761" s="4"/>
      <c r="K761" s="4"/>
      <c r="L761" s="56"/>
      <c r="M761" s="3"/>
      <c r="N761" s="3"/>
      <c r="O761" s="3"/>
    </row>
    <row r="762" spans="1:15" ht="15.75" customHeight="1">
      <c r="A762" s="1"/>
      <c r="B762" s="147"/>
      <c r="C762" s="3"/>
      <c r="D762" s="4"/>
      <c r="E762" s="5"/>
      <c r="F762" s="3"/>
      <c r="G762" s="6"/>
      <c r="H762" s="7"/>
      <c r="I762" s="3"/>
      <c r="J762" s="4"/>
      <c r="K762" s="4"/>
      <c r="L762" s="56"/>
      <c r="M762" s="3"/>
      <c r="N762" s="3"/>
      <c r="O762" s="3"/>
    </row>
    <row r="763" spans="1:15" ht="15.75" customHeight="1">
      <c r="A763" s="1"/>
      <c r="B763" s="147"/>
      <c r="C763" s="3"/>
      <c r="D763" s="4"/>
      <c r="E763" s="5"/>
      <c r="F763" s="3"/>
      <c r="G763" s="6"/>
      <c r="H763" s="7"/>
      <c r="I763" s="3"/>
      <c r="J763" s="4"/>
      <c r="K763" s="4"/>
      <c r="L763" s="56"/>
      <c r="M763" s="3"/>
      <c r="N763" s="3"/>
      <c r="O763" s="3"/>
    </row>
    <row r="764" spans="1:15" ht="15.75" customHeight="1">
      <c r="A764" s="1"/>
      <c r="B764" s="147"/>
      <c r="C764" s="3"/>
      <c r="D764" s="4"/>
      <c r="E764" s="5"/>
      <c r="F764" s="3"/>
      <c r="G764" s="6"/>
      <c r="H764" s="7"/>
      <c r="I764" s="3"/>
      <c r="J764" s="4"/>
      <c r="K764" s="4"/>
      <c r="L764" s="56"/>
      <c r="M764" s="3"/>
      <c r="N764" s="3"/>
      <c r="O764" s="3"/>
    </row>
    <row r="765" spans="1:15" ht="15.75" customHeight="1">
      <c r="A765" s="1"/>
      <c r="B765" s="147"/>
      <c r="C765" s="3"/>
      <c r="D765" s="4"/>
      <c r="E765" s="5"/>
      <c r="F765" s="3"/>
      <c r="G765" s="6"/>
      <c r="H765" s="7"/>
      <c r="I765" s="3"/>
      <c r="J765" s="4"/>
      <c r="K765" s="4"/>
      <c r="L765" s="56"/>
      <c r="M765" s="3"/>
      <c r="N765" s="3"/>
      <c r="O765" s="3"/>
    </row>
    <row r="766" spans="1:15" ht="15.75" customHeight="1">
      <c r="A766" s="1"/>
      <c r="B766" s="147"/>
      <c r="C766" s="3"/>
      <c r="D766" s="4"/>
      <c r="E766" s="5"/>
      <c r="F766" s="3"/>
      <c r="G766" s="6"/>
      <c r="H766" s="7"/>
      <c r="I766" s="3"/>
      <c r="J766" s="4"/>
      <c r="K766" s="4"/>
      <c r="L766" s="56"/>
      <c r="M766" s="3"/>
      <c r="N766" s="3"/>
      <c r="O766" s="3"/>
    </row>
    <row r="767" spans="1:15" ht="15.75" customHeight="1">
      <c r="A767" s="1"/>
      <c r="B767" s="147"/>
      <c r="C767" s="3"/>
      <c r="D767" s="4"/>
      <c r="E767" s="5"/>
      <c r="F767" s="3"/>
      <c r="G767" s="6"/>
      <c r="H767" s="7"/>
      <c r="I767" s="3"/>
      <c r="J767" s="4"/>
      <c r="K767" s="4"/>
      <c r="L767" s="56"/>
      <c r="M767" s="3"/>
      <c r="N767" s="3"/>
      <c r="O767" s="3"/>
    </row>
    <row r="768" spans="1:15" ht="15.75" customHeight="1">
      <c r="A768" s="1"/>
      <c r="B768" s="147"/>
      <c r="C768" s="3"/>
      <c r="D768" s="4"/>
      <c r="E768" s="5"/>
      <c r="F768" s="3"/>
      <c r="G768" s="6"/>
      <c r="H768" s="7"/>
      <c r="I768" s="3"/>
      <c r="J768" s="4"/>
      <c r="K768" s="4"/>
      <c r="L768" s="56"/>
      <c r="M768" s="3"/>
      <c r="N768" s="3"/>
      <c r="O768" s="3"/>
    </row>
    <row r="769" spans="1:15" ht="15.75" customHeight="1">
      <c r="A769" s="1"/>
      <c r="B769" s="147"/>
      <c r="C769" s="3"/>
      <c r="D769" s="4"/>
      <c r="E769" s="5"/>
      <c r="F769" s="3"/>
      <c r="G769" s="6"/>
      <c r="H769" s="7"/>
      <c r="I769" s="3"/>
      <c r="J769" s="4"/>
      <c r="K769" s="4"/>
      <c r="L769" s="56"/>
      <c r="M769" s="3"/>
      <c r="N769" s="3"/>
      <c r="O769" s="3"/>
    </row>
    <row r="770" spans="1:15" ht="15.75" customHeight="1">
      <c r="A770" s="1"/>
      <c r="B770" s="147"/>
      <c r="C770" s="3"/>
      <c r="D770" s="4"/>
      <c r="E770" s="5"/>
      <c r="F770" s="3"/>
      <c r="G770" s="6"/>
      <c r="H770" s="7"/>
      <c r="I770" s="3"/>
      <c r="J770" s="4"/>
      <c r="K770" s="4"/>
      <c r="L770" s="56"/>
      <c r="M770" s="3"/>
      <c r="N770" s="3"/>
      <c r="O770" s="3"/>
    </row>
    <row r="771" spans="1:15" ht="15.75" customHeight="1">
      <c r="A771" s="1"/>
      <c r="B771" s="147"/>
      <c r="C771" s="3"/>
      <c r="D771" s="4"/>
      <c r="E771" s="5"/>
      <c r="F771" s="3"/>
      <c r="G771" s="6"/>
      <c r="H771" s="7"/>
      <c r="I771" s="3"/>
      <c r="J771" s="4"/>
      <c r="K771" s="4"/>
      <c r="L771" s="56"/>
      <c r="M771" s="3"/>
      <c r="N771" s="3"/>
      <c r="O771" s="3"/>
    </row>
    <row r="772" spans="1:15" ht="15.75" customHeight="1">
      <c r="A772" s="1"/>
      <c r="B772" s="147"/>
      <c r="C772" s="3"/>
      <c r="D772" s="4"/>
      <c r="E772" s="5"/>
      <c r="F772" s="3"/>
      <c r="G772" s="6"/>
      <c r="H772" s="7"/>
      <c r="I772" s="3"/>
      <c r="J772" s="4"/>
      <c r="K772" s="4"/>
      <c r="L772" s="56"/>
      <c r="M772" s="3"/>
      <c r="N772" s="3"/>
      <c r="O772" s="3"/>
    </row>
    <row r="773" spans="1:15" ht="15.75" customHeight="1">
      <c r="A773" s="1"/>
      <c r="B773" s="147"/>
      <c r="C773" s="3"/>
      <c r="D773" s="4"/>
      <c r="E773" s="5"/>
      <c r="F773" s="3"/>
      <c r="G773" s="6"/>
      <c r="H773" s="7"/>
      <c r="I773" s="3"/>
      <c r="J773" s="4"/>
      <c r="K773" s="4"/>
      <c r="L773" s="56"/>
      <c r="M773" s="3"/>
      <c r="N773" s="3"/>
      <c r="O773" s="3"/>
    </row>
    <row r="774" spans="1:15" ht="15.75" customHeight="1">
      <c r="A774" s="1"/>
      <c r="B774" s="147"/>
      <c r="C774" s="3"/>
      <c r="D774" s="4"/>
      <c r="E774" s="5"/>
      <c r="F774" s="3"/>
      <c r="G774" s="6"/>
      <c r="H774" s="7"/>
      <c r="I774" s="3"/>
      <c r="J774" s="4"/>
      <c r="K774" s="4"/>
      <c r="L774" s="56"/>
      <c r="M774" s="3"/>
      <c r="N774" s="3"/>
      <c r="O774" s="3"/>
    </row>
    <row r="775" spans="1:15" ht="15.75" customHeight="1">
      <c r="A775" s="1"/>
      <c r="B775" s="147"/>
      <c r="C775" s="3"/>
      <c r="D775" s="4"/>
      <c r="E775" s="5"/>
      <c r="F775" s="3"/>
      <c r="G775" s="6"/>
      <c r="H775" s="7"/>
      <c r="I775" s="3"/>
      <c r="J775" s="4"/>
      <c r="K775" s="4"/>
      <c r="L775" s="56"/>
      <c r="M775" s="3"/>
      <c r="N775" s="3"/>
      <c r="O775" s="3"/>
    </row>
    <row r="776" spans="1:15" ht="15.75" customHeight="1">
      <c r="A776" s="1"/>
      <c r="B776" s="147"/>
      <c r="C776" s="3"/>
      <c r="D776" s="4"/>
      <c r="E776" s="5"/>
      <c r="F776" s="3"/>
      <c r="G776" s="6"/>
      <c r="H776" s="7"/>
      <c r="I776" s="3"/>
      <c r="J776" s="4"/>
      <c r="K776" s="4"/>
      <c r="L776" s="56"/>
      <c r="M776" s="3"/>
      <c r="N776" s="3"/>
      <c r="O776" s="3"/>
    </row>
    <row r="777" spans="1:15" ht="15.75" customHeight="1">
      <c r="A777" s="1"/>
      <c r="B777" s="147"/>
      <c r="C777" s="3"/>
      <c r="D777" s="4"/>
      <c r="E777" s="5"/>
      <c r="F777" s="3"/>
      <c r="G777" s="6"/>
      <c r="H777" s="7"/>
      <c r="I777" s="3"/>
      <c r="J777" s="4"/>
      <c r="K777" s="4"/>
      <c r="L777" s="56"/>
      <c r="M777" s="3"/>
      <c r="N777" s="3"/>
      <c r="O777" s="3"/>
    </row>
    <row r="778" spans="1:15" ht="15.75" customHeight="1">
      <c r="A778" s="1"/>
      <c r="B778" s="147"/>
      <c r="C778" s="3"/>
      <c r="D778" s="4"/>
      <c r="E778" s="5"/>
      <c r="F778" s="3"/>
      <c r="G778" s="6"/>
      <c r="H778" s="7"/>
      <c r="I778" s="3"/>
      <c r="J778" s="4"/>
      <c r="K778" s="4"/>
      <c r="L778" s="56"/>
      <c r="M778" s="3"/>
      <c r="N778" s="3"/>
      <c r="O778" s="3"/>
    </row>
    <row r="779" spans="1:15" ht="15.75" customHeight="1">
      <c r="A779" s="1"/>
      <c r="B779" s="147"/>
      <c r="C779" s="3"/>
      <c r="D779" s="4"/>
      <c r="E779" s="5"/>
      <c r="F779" s="3"/>
      <c r="G779" s="6"/>
      <c r="H779" s="7"/>
      <c r="I779" s="3"/>
      <c r="J779" s="4"/>
      <c r="K779" s="4"/>
      <c r="L779" s="56"/>
      <c r="M779" s="3"/>
      <c r="N779" s="3"/>
      <c r="O779" s="3"/>
    </row>
    <row r="780" spans="1:15" ht="15.75" customHeight="1">
      <c r="A780" s="1"/>
      <c r="B780" s="147"/>
      <c r="C780" s="3"/>
      <c r="D780" s="4"/>
      <c r="E780" s="5"/>
      <c r="F780" s="3"/>
      <c r="G780" s="6"/>
      <c r="H780" s="7"/>
      <c r="I780" s="3"/>
      <c r="J780" s="4"/>
      <c r="K780" s="4"/>
      <c r="L780" s="56"/>
      <c r="M780" s="3"/>
      <c r="N780" s="3"/>
      <c r="O780" s="3"/>
    </row>
    <row r="781" spans="1:15" ht="15.75" customHeight="1">
      <c r="A781" s="1"/>
      <c r="B781" s="147"/>
      <c r="C781" s="3"/>
      <c r="D781" s="4"/>
      <c r="E781" s="5"/>
      <c r="F781" s="3"/>
      <c r="G781" s="6"/>
      <c r="H781" s="7"/>
      <c r="I781" s="3"/>
      <c r="J781" s="4"/>
      <c r="K781" s="4"/>
      <c r="L781" s="56"/>
      <c r="M781" s="3"/>
      <c r="N781" s="3"/>
      <c r="O781" s="3"/>
    </row>
    <row r="782" spans="1:15" ht="15.75" customHeight="1">
      <c r="A782" s="1"/>
      <c r="B782" s="147"/>
      <c r="C782" s="3"/>
      <c r="D782" s="4"/>
      <c r="E782" s="5"/>
      <c r="F782" s="3"/>
      <c r="G782" s="6"/>
      <c r="H782" s="7"/>
      <c r="I782" s="3"/>
      <c r="J782" s="4"/>
      <c r="K782" s="4"/>
      <c r="L782" s="56"/>
      <c r="M782" s="3"/>
      <c r="N782" s="3"/>
      <c r="O782" s="3"/>
    </row>
    <row r="783" spans="1:15" ht="15.75" customHeight="1">
      <c r="A783" s="1"/>
      <c r="B783" s="147"/>
      <c r="C783" s="3"/>
      <c r="D783" s="4"/>
      <c r="E783" s="5"/>
      <c r="F783" s="3"/>
      <c r="G783" s="6"/>
      <c r="H783" s="7"/>
      <c r="I783" s="3"/>
      <c r="J783" s="4"/>
      <c r="K783" s="4"/>
      <c r="L783" s="56"/>
      <c r="M783" s="3"/>
      <c r="N783" s="3"/>
      <c r="O783" s="3"/>
    </row>
    <row r="784" spans="1:15" ht="15.75" customHeight="1">
      <c r="A784" s="1"/>
      <c r="B784" s="147"/>
      <c r="C784" s="3"/>
      <c r="D784" s="4"/>
      <c r="E784" s="5"/>
      <c r="F784" s="3"/>
      <c r="G784" s="6"/>
      <c r="H784" s="7"/>
      <c r="I784" s="3"/>
      <c r="J784" s="4"/>
      <c r="K784" s="4"/>
      <c r="L784" s="56"/>
      <c r="M784" s="3"/>
      <c r="N784" s="3"/>
      <c r="O784" s="3"/>
    </row>
    <row r="785" spans="1:15" ht="15.75" customHeight="1">
      <c r="A785" s="1"/>
      <c r="B785" s="147"/>
      <c r="C785" s="3"/>
      <c r="D785" s="4"/>
      <c r="E785" s="5"/>
      <c r="F785" s="3"/>
      <c r="G785" s="6"/>
      <c r="H785" s="7"/>
      <c r="I785" s="3"/>
      <c r="J785" s="4"/>
      <c r="K785" s="4"/>
      <c r="L785" s="56"/>
      <c r="M785" s="3"/>
      <c r="N785" s="3"/>
      <c r="O785" s="3"/>
    </row>
    <row r="786" spans="1:15" ht="15.75" customHeight="1">
      <c r="A786" s="1"/>
      <c r="B786" s="147"/>
      <c r="C786" s="3"/>
      <c r="D786" s="4"/>
      <c r="E786" s="5"/>
      <c r="F786" s="3"/>
      <c r="G786" s="6"/>
      <c r="H786" s="7"/>
      <c r="I786" s="3"/>
      <c r="J786" s="4"/>
      <c r="K786" s="4"/>
      <c r="L786" s="56"/>
      <c r="M786" s="3"/>
      <c r="N786" s="3"/>
      <c r="O786" s="3"/>
    </row>
    <row r="787" spans="1:15" ht="15.75" customHeight="1">
      <c r="A787" s="1"/>
      <c r="B787" s="147"/>
      <c r="C787" s="3"/>
      <c r="D787" s="4"/>
      <c r="E787" s="5"/>
      <c r="F787" s="3"/>
      <c r="G787" s="6"/>
      <c r="H787" s="7"/>
      <c r="I787" s="3"/>
      <c r="J787" s="4"/>
      <c r="K787" s="4"/>
      <c r="L787" s="56"/>
      <c r="M787" s="3"/>
      <c r="N787" s="3"/>
      <c r="O787" s="3"/>
    </row>
    <row r="788" spans="1:15" ht="15.75" customHeight="1">
      <c r="A788" s="1"/>
      <c r="B788" s="147"/>
      <c r="C788" s="3"/>
      <c r="D788" s="4"/>
      <c r="E788" s="5"/>
      <c r="F788" s="3"/>
      <c r="G788" s="6"/>
      <c r="H788" s="7"/>
      <c r="I788" s="3"/>
      <c r="J788" s="4"/>
      <c r="K788" s="4"/>
      <c r="L788" s="56"/>
      <c r="M788" s="3"/>
      <c r="N788" s="3"/>
      <c r="O788" s="3"/>
    </row>
    <row r="789" spans="1:15" ht="15.75" customHeight="1">
      <c r="A789" s="1"/>
      <c r="B789" s="147"/>
      <c r="C789" s="3"/>
      <c r="D789" s="4"/>
      <c r="E789" s="5"/>
      <c r="F789" s="3"/>
      <c r="G789" s="6"/>
      <c r="H789" s="7"/>
      <c r="I789" s="3"/>
      <c r="J789" s="4"/>
      <c r="K789" s="4"/>
      <c r="L789" s="56"/>
      <c r="M789" s="3"/>
      <c r="N789" s="3"/>
      <c r="O789" s="3"/>
    </row>
    <row r="790" spans="1:15" ht="15.75" customHeight="1">
      <c r="A790" s="1"/>
      <c r="B790" s="147"/>
      <c r="C790" s="3"/>
      <c r="D790" s="4"/>
      <c r="E790" s="5"/>
      <c r="F790" s="3"/>
      <c r="G790" s="6"/>
      <c r="H790" s="7"/>
      <c r="I790" s="3"/>
      <c r="J790" s="4"/>
      <c r="K790" s="4"/>
      <c r="L790" s="56"/>
      <c r="M790" s="3"/>
      <c r="N790" s="3"/>
      <c r="O790" s="3"/>
    </row>
    <row r="791" spans="1:15" ht="15.75" customHeight="1">
      <c r="A791" s="1"/>
      <c r="B791" s="147"/>
      <c r="C791" s="3"/>
      <c r="D791" s="4"/>
      <c r="E791" s="5"/>
      <c r="F791" s="3"/>
      <c r="G791" s="6"/>
      <c r="H791" s="7"/>
      <c r="I791" s="3"/>
      <c r="J791" s="4"/>
      <c r="K791" s="4"/>
      <c r="L791" s="56"/>
      <c r="M791" s="3"/>
      <c r="N791" s="3"/>
      <c r="O791" s="3"/>
    </row>
    <row r="792" spans="1:15" ht="15.75" customHeight="1">
      <c r="A792" s="1"/>
      <c r="B792" s="147"/>
      <c r="C792" s="3"/>
      <c r="D792" s="4"/>
      <c r="E792" s="5"/>
      <c r="F792" s="3"/>
      <c r="G792" s="6"/>
      <c r="H792" s="7"/>
      <c r="I792" s="3"/>
      <c r="J792" s="4"/>
      <c r="K792" s="4"/>
      <c r="L792" s="56"/>
      <c r="M792" s="3"/>
      <c r="N792" s="3"/>
      <c r="O792" s="3"/>
    </row>
    <row r="793" spans="1:15" ht="15.75" customHeight="1">
      <c r="A793" s="1"/>
      <c r="B793" s="147"/>
      <c r="C793" s="3"/>
      <c r="D793" s="4"/>
      <c r="E793" s="5"/>
      <c r="F793" s="3"/>
      <c r="G793" s="6"/>
      <c r="H793" s="7"/>
      <c r="I793" s="3"/>
      <c r="J793" s="4"/>
      <c r="K793" s="4"/>
      <c r="L793" s="56"/>
      <c r="M793" s="3"/>
      <c r="N793" s="3"/>
      <c r="O793" s="3"/>
    </row>
    <row r="794" spans="1:15" ht="15.75" customHeight="1">
      <c r="A794" s="1"/>
      <c r="B794" s="147"/>
      <c r="C794" s="3"/>
      <c r="D794" s="4"/>
      <c r="E794" s="5"/>
      <c r="F794" s="3"/>
      <c r="G794" s="6"/>
      <c r="H794" s="7"/>
      <c r="I794" s="3"/>
      <c r="J794" s="4"/>
      <c r="K794" s="4"/>
      <c r="L794" s="56"/>
      <c r="M794" s="3"/>
      <c r="N794" s="3"/>
      <c r="O794" s="3"/>
    </row>
    <row r="795" spans="1:15" ht="15.75" customHeight="1">
      <c r="A795" s="1"/>
      <c r="B795" s="147"/>
      <c r="C795" s="3"/>
      <c r="D795" s="4"/>
      <c r="E795" s="5"/>
      <c r="F795" s="3"/>
      <c r="G795" s="6"/>
      <c r="H795" s="7"/>
      <c r="I795" s="3"/>
      <c r="J795" s="4"/>
      <c r="K795" s="4"/>
      <c r="L795" s="56"/>
      <c r="M795" s="3"/>
      <c r="N795" s="3"/>
      <c r="O795" s="3"/>
    </row>
    <row r="796" spans="1:15" ht="15.75" customHeight="1">
      <c r="A796" s="1"/>
      <c r="B796" s="147"/>
      <c r="C796" s="3"/>
      <c r="D796" s="4"/>
      <c r="E796" s="5"/>
      <c r="F796" s="3"/>
      <c r="G796" s="6"/>
      <c r="H796" s="7"/>
      <c r="I796" s="3"/>
      <c r="J796" s="4"/>
      <c r="K796" s="4"/>
      <c r="L796" s="56"/>
      <c r="M796" s="3"/>
      <c r="N796" s="3"/>
      <c r="O796" s="3"/>
    </row>
    <row r="797" spans="1:15" ht="15.75" customHeight="1">
      <c r="A797" s="1"/>
      <c r="B797" s="147"/>
      <c r="C797" s="3"/>
      <c r="D797" s="4"/>
      <c r="E797" s="5"/>
      <c r="F797" s="3"/>
      <c r="G797" s="6"/>
      <c r="H797" s="7"/>
      <c r="I797" s="3"/>
      <c r="J797" s="4"/>
      <c r="K797" s="4"/>
      <c r="L797" s="56"/>
      <c r="M797" s="3"/>
      <c r="N797" s="3"/>
      <c r="O797" s="3"/>
    </row>
    <row r="798" spans="1:15" ht="15.75" customHeight="1">
      <c r="A798" s="1"/>
      <c r="B798" s="147"/>
      <c r="C798" s="3"/>
      <c r="D798" s="4"/>
      <c r="E798" s="5"/>
      <c r="F798" s="3"/>
      <c r="G798" s="6"/>
      <c r="H798" s="7"/>
      <c r="I798" s="3"/>
      <c r="J798" s="4"/>
      <c r="K798" s="4"/>
      <c r="L798" s="56"/>
      <c r="M798" s="3"/>
      <c r="N798" s="3"/>
      <c r="O798" s="3"/>
    </row>
    <row r="799" spans="1:15" ht="15.75" customHeight="1">
      <c r="A799" s="1"/>
      <c r="B799" s="147"/>
      <c r="C799" s="3"/>
      <c r="D799" s="4"/>
      <c r="E799" s="5"/>
      <c r="F799" s="3"/>
      <c r="G799" s="6"/>
      <c r="H799" s="7"/>
      <c r="I799" s="3"/>
      <c r="J799" s="4"/>
      <c r="K799" s="4"/>
      <c r="L799" s="56"/>
      <c r="M799" s="3"/>
      <c r="N799" s="3"/>
      <c r="O799" s="3"/>
    </row>
    <row r="800" spans="1:15" ht="15.75" customHeight="1">
      <c r="A800" s="1"/>
      <c r="B800" s="147"/>
      <c r="C800" s="3"/>
      <c r="D800" s="4"/>
      <c r="E800" s="5"/>
      <c r="F800" s="3"/>
      <c r="G800" s="6"/>
      <c r="H800" s="7"/>
      <c r="I800" s="3"/>
      <c r="J800" s="4"/>
      <c r="K800" s="4"/>
      <c r="L800" s="56"/>
      <c r="M800" s="3"/>
      <c r="N800" s="3"/>
      <c r="O800" s="3"/>
    </row>
    <row r="801" spans="1:15" ht="15.75" customHeight="1">
      <c r="A801" s="1"/>
      <c r="B801" s="147"/>
      <c r="C801" s="3"/>
      <c r="D801" s="4"/>
      <c r="E801" s="5"/>
      <c r="F801" s="3"/>
      <c r="G801" s="6"/>
      <c r="H801" s="7"/>
      <c r="I801" s="3"/>
      <c r="J801" s="4"/>
      <c r="K801" s="4"/>
      <c r="L801" s="56"/>
      <c r="M801" s="3"/>
      <c r="N801" s="3"/>
      <c r="O801" s="3"/>
    </row>
    <row r="802" spans="1:15" ht="15.75" customHeight="1">
      <c r="A802" s="1"/>
      <c r="B802" s="147"/>
      <c r="C802" s="3"/>
      <c r="D802" s="4"/>
      <c r="E802" s="5"/>
      <c r="F802" s="3"/>
      <c r="G802" s="6"/>
      <c r="H802" s="7"/>
      <c r="I802" s="3"/>
      <c r="J802" s="4"/>
      <c r="K802" s="4"/>
      <c r="L802" s="56"/>
      <c r="M802" s="3"/>
      <c r="N802" s="3"/>
      <c r="O802" s="3"/>
    </row>
    <row r="803" spans="1:15" ht="15.75" customHeight="1">
      <c r="A803" s="1"/>
      <c r="B803" s="147"/>
      <c r="C803" s="3"/>
      <c r="D803" s="4"/>
      <c r="E803" s="5"/>
      <c r="F803" s="3"/>
      <c r="G803" s="6"/>
      <c r="H803" s="7"/>
      <c r="I803" s="3"/>
      <c r="J803" s="4"/>
      <c r="K803" s="4"/>
      <c r="L803" s="56"/>
      <c r="M803" s="3"/>
      <c r="N803" s="3"/>
      <c r="O803" s="3"/>
    </row>
    <row r="804" spans="1:15" ht="15.75" customHeight="1">
      <c r="A804" s="1"/>
      <c r="B804" s="147"/>
      <c r="C804" s="3"/>
      <c r="D804" s="4"/>
      <c r="E804" s="5"/>
      <c r="F804" s="3"/>
      <c r="G804" s="6"/>
      <c r="H804" s="7"/>
      <c r="I804" s="3"/>
      <c r="J804" s="4"/>
      <c r="K804" s="4"/>
      <c r="L804" s="56"/>
      <c r="M804" s="3"/>
      <c r="N804" s="3"/>
      <c r="O804" s="3"/>
    </row>
    <row r="805" spans="1:15" ht="15.75" customHeight="1">
      <c r="A805" s="1"/>
      <c r="B805" s="147"/>
      <c r="C805" s="3"/>
      <c r="D805" s="4"/>
      <c r="E805" s="5"/>
      <c r="F805" s="3"/>
      <c r="G805" s="6"/>
      <c r="H805" s="7"/>
      <c r="I805" s="3"/>
      <c r="J805" s="4"/>
      <c r="K805" s="4"/>
      <c r="L805" s="56"/>
      <c r="M805" s="3"/>
      <c r="N805" s="3"/>
      <c r="O805" s="3"/>
    </row>
    <row r="806" spans="1:15" ht="15.75" customHeight="1">
      <c r="A806" s="1"/>
      <c r="B806" s="147"/>
      <c r="C806" s="3"/>
      <c r="D806" s="4"/>
      <c r="E806" s="5"/>
      <c r="F806" s="3"/>
      <c r="G806" s="6"/>
      <c r="H806" s="7"/>
      <c r="I806" s="3"/>
      <c r="J806" s="4"/>
      <c r="K806" s="4"/>
      <c r="L806" s="56"/>
      <c r="M806" s="3"/>
      <c r="N806" s="3"/>
      <c r="O806" s="3"/>
    </row>
    <row r="807" spans="1:15" ht="15.75" customHeight="1">
      <c r="A807" s="1"/>
      <c r="B807" s="147"/>
      <c r="C807" s="3"/>
      <c r="D807" s="4"/>
      <c r="E807" s="5"/>
      <c r="F807" s="3"/>
      <c r="G807" s="6"/>
      <c r="H807" s="7"/>
      <c r="I807" s="3"/>
      <c r="J807" s="4"/>
      <c r="K807" s="4"/>
      <c r="L807" s="56"/>
      <c r="M807" s="3"/>
      <c r="N807" s="3"/>
      <c r="O807" s="3"/>
    </row>
    <row r="808" spans="1:15" ht="15.75" customHeight="1">
      <c r="A808" s="1"/>
      <c r="B808" s="147"/>
      <c r="C808" s="3"/>
      <c r="D808" s="4"/>
      <c r="E808" s="5"/>
      <c r="F808" s="3"/>
      <c r="G808" s="6"/>
      <c r="H808" s="7"/>
      <c r="I808" s="3"/>
      <c r="J808" s="4"/>
      <c r="K808" s="4"/>
      <c r="L808" s="56"/>
      <c r="M808" s="3"/>
      <c r="N808" s="3"/>
      <c r="O808" s="3"/>
    </row>
    <row r="809" spans="1:15" ht="15.75" customHeight="1">
      <c r="A809" s="1"/>
      <c r="B809" s="147"/>
      <c r="C809" s="3"/>
      <c r="D809" s="4"/>
      <c r="E809" s="5"/>
      <c r="F809" s="3"/>
      <c r="G809" s="6"/>
      <c r="H809" s="7"/>
      <c r="I809" s="3"/>
      <c r="J809" s="4"/>
      <c r="K809" s="4"/>
      <c r="L809" s="56"/>
      <c r="M809" s="3"/>
      <c r="N809" s="3"/>
      <c r="O809" s="3"/>
    </row>
    <row r="810" spans="1:15" ht="15.75" customHeight="1">
      <c r="A810" s="1"/>
      <c r="B810" s="147"/>
      <c r="C810" s="3"/>
      <c r="D810" s="4"/>
      <c r="E810" s="5"/>
      <c r="F810" s="3"/>
      <c r="G810" s="6"/>
      <c r="H810" s="7"/>
      <c r="I810" s="3"/>
      <c r="J810" s="4"/>
      <c r="K810" s="4"/>
      <c r="L810" s="56"/>
      <c r="M810" s="3"/>
      <c r="N810" s="3"/>
      <c r="O810" s="3"/>
    </row>
    <row r="811" spans="1:15" ht="15.75" customHeight="1">
      <c r="A811" s="1"/>
      <c r="B811" s="147"/>
      <c r="C811" s="3"/>
      <c r="D811" s="4"/>
      <c r="E811" s="5"/>
      <c r="F811" s="3"/>
      <c r="G811" s="6"/>
      <c r="H811" s="7"/>
      <c r="I811" s="3"/>
      <c r="J811" s="4"/>
      <c r="K811" s="4"/>
      <c r="L811" s="56"/>
      <c r="M811" s="3"/>
      <c r="N811" s="3"/>
      <c r="O811" s="3"/>
    </row>
    <row r="812" spans="1:15" ht="15.75" customHeight="1">
      <c r="A812" s="1"/>
      <c r="B812" s="147"/>
      <c r="C812" s="3"/>
      <c r="D812" s="4"/>
      <c r="E812" s="5"/>
      <c r="F812" s="3"/>
      <c r="G812" s="6"/>
      <c r="H812" s="7"/>
      <c r="I812" s="3"/>
      <c r="J812" s="4"/>
      <c r="K812" s="4"/>
      <c r="L812" s="56"/>
      <c r="M812" s="3"/>
      <c r="N812" s="3"/>
      <c r="O812" s="3"/>
    </row>
    <row r="813" spans="1:15" ht="15.75" customHeight="1">
      <c r="A813" s="1"/>
      <c r="B813" s="147"/>
      <c r="C813" s="3"/>
      <c r="D813" s="4"/>
      <c r="E813" s="5"/>
      <c r="F813" s="3"/>
      <c r="G813" s="6"/>
      <c r="H813" s="7"/>
      <c r="I813" s="3"/>
      <c r="J813" s="4"/>
      <c r="K813" s="4"/>
      <c r="L813" s="56"/>
      <c r="M813" s="3"/>
      <c r="N813" s="3"/>
      <c r="O813" s="3"/>
    </row>
    <row r="814" spans="1:15" ht="15.75" customHeight="1">
      <c r="A814" s="1"/>
      <c r="B814" s="147"/>
      <c r="C814" s="3"/>
      <c r="D814" s="4"/>
      <c r="E814" s="5"/>
      <c r="F814" s="3"/>
      <c r="G814" s="6"/>
      <c r="H814" s="7"/>
      <c r="I814" s="3"/>
      <c r="J814" s="4"/>
      <c r="K814" s="4"/>
      <c r="L814" s="56"/>
      <c r="M814" s="3"/>
      <c r="N814" s="3"/>
      <c r="O814" s="3"/>
    </row>
    <row r="815" spans="1:15" ht="15.75" customHeight="1">
      <c r="A815" s="1"/>
      <c r="B815" s="147"/>
      <c r="C815" s="3"/>
      <c r="D815" s="4"/>
      <c r="E815" s="5"/>
      <c r="F815" s="3"/>
      <c r="G815" s="6"/>
      <c r="H815" s="7"/>
      <c r="I815" s="3"/>
      <c r="J815" s="4"/>
      <c r="K815" s="4"/>
      <c r="L815" s="56"/>
      <c r="M815" s="3"/>
      <c r="N815" s="3"/>
      <c r="O815" s="3"/>
    </row>
    <row r="816" spans="1:15" ht="15.75" customHeight="1">
      <c r="A816" s="1"/>
      <c r="B816" s="147"/>
      <c r="C816" s="3"/>
      <c r="D816" s="4"/>
      <c r="E816" s="5"/>
      <c r="F816" s="3"/>
      <c r="G816" s="6"/>
      <c r="H816" s="7"/>
      <c r="I816" s="3"/>
      <c r="J816" s="4"/>
      <c r="K816" s="4"/>
      <c r="L816" s="56"/>
      <c r="M816" s="3"/>
      <c r="N816" s="3"/>
      <c r="O816" s="3"/>
    </row>
    <row r="817" spans="1:15" ht="15.75" customHeight="1">
      <c r="A817" s="1"/>
      <c r="B817" s="147"/>
      <c r="C817" s="3"/>
      <c r="D817" s="4"/>
      <c r="E817" s="5"/>
      <c r="F817" s="3"/>
      <c r="G817" s="6"/>
      <c r="H817" s="7"/>
      <c r="I817" s="3"/>
      <c r="J817" s="4"/>
      <c r="K817" s="4"/>
      <c r="L817" s="56"/>
      <c r="M817" s="3"/>
      <c r="N817" s="3"/>
      <c r="O817" s="3"/>
    </row>
    <row r="818" spans="1:15" ht="15.75" customHeight="1">
      <c r="A818" s="1"/>
      <c r="B818" s="147"/>
      <c r="C818" s="3"/>
      <c r="D818" s="4"/>
      <c r="E818" s="5"/>
      <c r="F818" s="3"/>
      <c r="G818" s="6"/>
      <c r="H818" s="7"/>
      <c r="I818" s="3"/>
      <c r="J818" s="4"/>
      <c r="K818" s="4"/>
      <c r="L818" s="56"/>
      <c r="M818" s="3"/>
      <c r="N818" s="3"/>
      <c r="O818" s="3"/>
    </row>
    <row r="819" spans="1:15" ht="15.75" customHeight="1">
      <c r="A819" s="1"/>
      <c r="B819" s="147"/>
      <c r="C819" s="3"/>
      <c r="D819" s="4"/>
      <c r="E819" s="5"/>
      <c r="F819" s="3"/>
      <c r="G819" s="6"/>
      <c r="H819" s="7"/>
      <c r="I819" s="3"/>
      <c r="J819" s="4"/>
      <c r="K819" s="4"/>
      <c r="L819" s="56"/>
      <c r="M819" s="3"/>
      <c r="N819" s="3"/>
      <c r="O819" s="3"/>
    </row>
    <row r="820" spans="1:15" ht="15.75" customHeight="1">
      <c r="A820" s="1"/>
      <c r="B820" s="147"/>
      <c r="C820" s="3"/>
      <c r="D820" s="4"/>
      <c r="E820" s="5"/>
      <c r="F820" s="3"/>
      <c r="G820" s="6"/>
      <c r="H820" s="7"/>
      <c r="I820" s="3"/>
      <c r="J820" s="4"/>
      <c r="K820" s="4"/>
      <c r="L820" s="56"/>
      <c r="M820" s="3"/>
      <c r="N820" s="3"/>
      <c r="O820" s="3"/>
    </row>
    <row r="821" spans="1:15" ht="15.75" customHeight="1">
      <c r="A821" s="1"/>
      <c r="B821" s="147"/>
      <c r="C821" s="3"/>
      <c r="D821" s="4"/>
      <c r="E821" s="5"/>
      <c r="F821" s="3"/>
      <c r="G821" s="6"/>
      <c r="H821" s="7"/>
      <c r="I821" s="3"/>
      <c r="J821" s="4"/>
      <c r="K821" s="4"/>
      <c r="L821" s="56"/>
      <c r="M821" s="3"/>
      <c r="N821" s="3"/>
      <c r="O821" s="3"/>
    </row>
    <row r="822" spans="1:15" ht="15.75" customHeight="1">
      <c r="A822" s="1"/>
      <c r="B822" s="147"/>
      <c r="C822" s="3"/>
      <c r="D822" s="4"/>
      <c r="E822" s="5"/>
      <c r="F822" s="3"/>
      <c r="G822" s="6"/>
      <c r="H822" s="7"/>
      <c r="I822" s="3"/>
      <c r="J822" s="4"/>
      <c r="K822" s="4"/>
      <c r="L822" s="56"/>
      <c r="M822" s="3"/>
      <c r="N822" s="3"/>
      <c r="O822" s="3"/>
    </row>
    <row r="823" spans="1:15" ht="15.75" customHeight="1">
      <c r="A823" s="1"/>
      <c r="B823" s="147"/>
      <c r="C823" s="3"/>
      <c r="D823" s="4"/>
      <c r="E823" s="5"/>
      <c r="F823" s="3"/>
      <c r="G823" s="6"/>
      <c r="H823" s="7"/>
      <c r="I823" s="3"/>
      <c r="J823" s="4"/>
      <c r="K823" s="4"/>
      <c r="L823" s="56"/>
      <c r="M823" s="3"/>
      <c r="N823" s="3"/>
      <c r="O823" s="3"/>
    </row>
    <row r="824" spans="1:15" ht="15.75" customHeight="1">
      <c r="A824" s="1"/>
      <c r="B824" s="147"/>
      <c r="C824" s="3"/>
      <c r="D824" s="4"/>
      <c r="E824" s="5"/>
      <c r="F824" s="3"/>
      <c r="G824" s="6"/>
      <c r="H824" s="7"/>
      <c r="I824" s="3"/>
      <c r="J824" s="4"/>
      <c r="K824" s="4"/>
      <c r="L824" s="56"/>
      <c r="M824" s="3"/>
      <c r="N824" s="3"/>
      <c r="O824" s="3"/>
    </row>
    <row r="825" spans="1:15" ht="15.75" customHeight="1">
      <c r="A825" s="1"/>
      <c r="B825" s="147"/>
      <c r="C825" s="3"/>
      <c r="D825" s="4"/>
      <c r="E825" s="5"/>
      <c r="F825" s="3"/>
      <c r="G825" s="6"/>
      <c r="H825" s="7"/>
      <c r="I825" s="3"/>
      <c r="J825" s="4"/>
      <c r="K825" s="4"/>
      <c r="L825" s="56"/>
      <c r="M825" s="3"/>
      <c r="N825" s="3"/>
      <c r="O825" s="3"/>
    </row>
    <row r="826" spans="1:15" ht="15.75" customHeight="1">
      <c r="A826" s="1"/>
      <c r="B826" s="147"/>
      <c r="C826" s="3"/>
      <c r="D826" s="4"/>
      <c r="E826" s="5"/>
      <c r="F826" s="3"/>
      <c r="G826" s="6"/>
      <c r="H826" s="7"/>
      <c r="I826" s="3"/>
      <c r="J826" s="4"/>
      <c r="K826" s="4"/>
      <c r="L826" s="56"/>
      <c r="M826" s="3"/>
      <c r="N826" s="3"/>
      <c r="O826" s="3"/>
    </row>
    <row r="827" spans="1:15" ht="15.75" customHeight="1">
      <c r="A827" s="1"/>
      <c r="B827" s="147"/>
      <c r="C827" s="3"/>
      <c r="D827" s="4"/>
      <c r="E827" s="5"/>
      <c r="F827" s="3"/>
      <c r="G827" s="6"/>
      <c r="H827" s="7"/>
      <c r="I827" s="3"/>
      <c r="J827" s="4"/>
      <c r="K827" s="4"/>
      <c r="L827" s="56"/>
      <c r="M827" s="3"/>
      <c r="N827" s="3"/>
      <c r="O827" s="3"/>
    </row>
    <row r="828" spans="1:15" ht="15.75" customHeight="1">
      <c r="A828" s="1"/>
      <c r="B828" s="147"/>
      <c r="C828" s="3"/>
      <c r="D828" s="4"/>
      <c r="E828" s="5"/>
      <c r="F828" s="3"/>
      <c r="G828" s="6"/>
      <c r="H828" s="7"/>
      <c r="I828" s="3"/>
      <c r="J828" s="4"/>
      <c r="K828" s="4"/>
      <c r="L828" s="56"/>
      <c r="M828" s="3"/>
      <c r="N828" s="3"/>
      <c r="O828" s="3"/>
    </row>
    <row r="829" spans="1:15" ht="15.75" customHeight="1">
      <c r="A829" s="1"/>
      <c r="B829" s="147"/>
      <c r="C829" s="3"/>
      <c r="D829" s="4"/>
      <c r="E829" s="5"/>
      <c r="F829" s="3"/>
      <c r="G829" s="6"/>
      <c r="H829" s="7"/>
      <c r="I829" s="3"/>
      <c r="J829" s="4"/>
      <c r="K829" s="4"/>
      <c r="L829" s="56"/>
      <c r="M829" s="3"/>
      <c r="N829" s="3"/>
      <c r="O829" s="3"/>
    </row>
    <row r="830" spans="1:15" ht="15.75" customHeight="1">
      <c r="A830" s="1"/>
      <c r="B830" s="147"/>
      <c r="C830" s="3"/>
      <c r="D830" s="4"/>
      <c r="E830" s="5"/>
      <c r="F830" s="3"/>
      <c r="G830" s="6"/>
      <c r="H830" s="7"/>
      <c r="I830" s="3"/>
      <c r="J830" s="4"/>
      <c r="K830" s="4"/>
      <c r="L830" s="56"/>
      <c r="M830" s="3"/>
      <c r="N830" s="3"/>
      <c r="O830" s="3"/>
    </row>
    <row r="831" spans="1:15" ht="15.75" customHeight="1">
      <c r="A831" s="1"/>
      <c r="B831" s="147"/>
      <c r="C831" s="3"/>
      <c r="D831" s="4"/>
      <c r="E831" s="5"/>
      <c r="F831" s="3"/>
      <c r="G831" s="6"/>
      <c r="H831" s="7"/>
      <c r="I831" s="3"/>
      <c r="J831" s="4"/>
      <c r="K831" s="4"/>
      <c r="L831" s="56"/>
      <c r="M831" s="3"/>
      <c r="N831" s="3"/>
      <c r="O831" s="3"/>
    </row>
    <row r="832" spans="1:15" ht="15.75" customHeight="1">
      <c r="A832" s="1"/>
      <c r="B832" s="147"/>
      <c r="C832" s="3"/>
      <c r="D832" s="4"/>
      <c r="E832" s="5"/>
      <c r="F832" s="3"/>
      <c r="G832" s="6"/>
      <c r="H832" s="7"/>
      <c r="I832" s="3"/>
      <c r="J832" s="4"/>
      <c r="K832" s="4"/>
      <c r="L832" s="56"/>
      <c r="M832" s="3"/>
      <c r="N832" s="3"/>
      <c r="O832" s="3"/>
    </row>
    <row r="833" spans="1:15" ht="15.75" customHeight="1">
      <c r="A833" s="1"/>
      <c r="B833" s="147"/>
      <c r="C833" s="3"/>
      <c r="D833" s="4"/>
      <c r="E833" s="5"/>
      <c r="F833" s="3"/>
      <c r="G833" s="6"/>
      <c r="H833" s="7"/>
      <c r="I833" s="3"/>
      <c r="J833" s="4"/>
      <c r="K833" s="4"/>
      <c r="L833" s="56"/>
      <c r="M833" s="3"/>
      <c r="N833" s="3"/>
      <c r="O833" s="3"/>
    </row>
    <row r="834" spans="1:15" ht="15.75" customHeight="1">
      <c r="A834" s="1"/>
      <c r="B834" s="147"/>
      <c r="C834" s="3"/>
      <c r="D834" s="4"/>
      <c r="E834" s="5"/>
      <c r="F834" s="3"/>
      <c r="G834" s="6"/>
      <c r="H834" s="7"/>
      <c r="I834" s="3"/>
      <c r="J834" s="4"/>
      <c r="K834" s="4"/>
      <c r="L834" s="56"/>
      <c r="M834" s="3"/>
      <c r="N834" s="3"/>
      <c r="O834" s="3"/>
    </row>
    <row r="835" spans="1:15" ht="15.75" customHeight="1">
      <c r="A835" s="1"/>
      <c r="B835" s="147"/>
      <c r="C835" s="3"/>
      <c r="D835" s="4"/>
      <c r="E835" s="5"/>
      <c r="F835" s="3"/>
      <c r="G835" s="6"/>
      <c r="H835" s="7"/>
      <c r="I835" s="3"/>
      <c r="J835" s="4"/>
      <c r="K835" s="4"/>
      <c r="L835" s="56"/>
      <c r="M835" s="3"/>
      <c r="N835" s="3"/>
      <c r="O835" s="3"/>
    </row>
    <row r="836" spans="1:15" ht="15.75" customHeight="1">
      <c r="A836" s="1"/>
      <c r="B836" s="147"/>
      <c r="C836" s="3"/>
      <c r="D836" s="4"/>
      <c r="E836" s="5"/>
      <c r="F836" s="3"/>
      <c r="G836" s="6"/>
      <c r="H836" s="7"/>
      <c r="I836" s="3"/>
      <c r="J836" s="4"/>
      <c r="K836" s="4"/>
      <c r="L836" s="56"/>
      <c r="M836" s="3"/>
      <c r="N836" s="3"/>
      <c r="O836" s="3"/>
    </row>
    <row r="837" spans="1:15" ht="15.75" customHeight="1">
      <c r="A837" s="1"/>
      <c r="B837" s="147"/>
      <c r="C837" s="3"/>
      <c r="D837" s="4"/>
      <c r="E837" s="5"/>
      <c r="F837" s="3"/>
      <c r="G837" s="6"/>
      <c r="H837" s="7"/>
      <c r="I837" s="3"/>
      <c r="J837" s="4"/>
      <c r="K837" s="4"/>
      <c r="L837" s="56"/>
      <c r="M837" s="3"/>
      <c r="N837" s="3"/>
      <c r="O837" s="3"/>
    </row>
    <row r="838" spans="1:15" ht="15.75" customHeight="1">
      <c r="A838" s="1"/>
      <c r="B838" s="147"/>
      <c r="C838" s="3"/>
      <c r="D838" s="4"/>
      <c r="E838" s="5"/>
      <c r="F838" s="3"/>
      <c r="G838" s="6"/>
      <c r="H838" s="7"/>
      <c r="I838" s="3"/>
      <c r="J838" s="4"/>
      <c r="K838" s="4"/>
      <c r="L838" s="56"/>
      <c r="M838" s="3"/>
      <c r="N838" s="3"/>
      <c r="O838" s="3"/>
    </row>
    <row r="839" spans="1:15" ht="15.75" customHeight="1">
      <c r="A839" s="1"/>
      <c r="B839" s="147"/>
      <c r="C839" s="3"/>
      <c r="D839" s="4"/>
      <c r="E839" s="5"/>
      <c r="F839" s="3"/>
      <c r="G839" s="6"/>
      <c r="H839" s="7"/>
      <c r="I839" s="3"/>
      <c r="J839" s="4"/>
      <c r="K839" s="4"/>
      <c r="L839" s="56"/>
      <c r="M839" s="3"/>
      <c r="N839" s="3"/>
      <c r="O839" s="3"/>
    </row>
    <row r="840" spans="1:15" ht="15.75" customHeight="1">
      <c r="A840" s="1"/>
      <c r="B840" s="147"/>
      <c r="C840" s="3"/>
      <c r="D840" s="4"/>
      <c r="E840" s="5"/>
      <c r="F840" s="3"/>
      <c r="G840" s="6"/>
      <c r="H840" s="7"/>
      <c r="I840" s="3"/>
      <c r="J840" s="4"/>
      <c r="K840" s="4"/>
      <c r="L840" s="56"/>
      <c r="M840" s="3"/>
      <c r="N840" s="3"/>
      <c r="O840" s="3"/>
    </row>
    <row r="841" spans="1:15" ht="15.75" customHeight="1">
      <c r="A841" s="1"/>
      <c r="B841" s="147"/>
      <c r="C841" s="3"/>
      <c r="D841" s="4"/>
      <c r="E841" s="5"/>
      <c r="F841" s="3"/>
      <c r="G841" s="6"/>
      <c r="H841" s="7"/>
      <c r="I841" s="3"/>
      <c r="J841" s="4"/>
      <c r="K841" s="4"/>
      <c r="L841" s="56"/>
      <c r="M841" s="3"/>
      <c r="N841" s="3"/>
      <c r="O841" s="3"/>
    </row>
    <row r="842" spans="1:15" ht="15.75" customHeight="1">
      <c r="A842" s="1"/>
      <c r="B842" s="147"/>
      <c r="C842" s="3"/>
      <c r="D842" s="4"/>
      <c r="E842" s="5"/>
      <c r="F842" s="3"/>
      <c r="G842" s="6"/>
      <c r="H842" s="7"/>
      <c r="I842" s="3"/>
      <c r="J842" s="4"/>
      <c r="K842" s="4"/>
      <c r="L842" s="56"/>
      <c r="M842" s="3"/>
      <c r="N842" s="3"/>
      <c r="O842" s="3"/>
    </row>
    <row r="843" spans="1:15" ht="15.75" customHeight="1">
      <c r="A843" s="1"/>
      <c r="B843" s="147"/>
      <c r="C843" s="3"/>
      <c r="D843" s="4"/>
      <c r="E843" s="5"/>
      <c r="F843" s="3"/>
      <c r="G843" s="6"/>
      <c r="H843" s="7"/>
      <c r="I843" s="3"/>
      <c r="J843" s="4"/>
      <c r="K843" s="4"/>
      <c r="L843" s="56"/>
      <c r="M843" s="3"/>
      <c r="N843" s="3"/>
      <c r="O843" s="3"/>
    </row>
    <row r="844" spans="1:15" ht="15.75" customHeight="1">
      <c r="A844" s="1"/>
      <c r="B844" s="147"/>
      <c r="C844" s="3"/>
      <c r="D844" s="4"/>
      <c r="E844" s="5"/>
      <c r="F844" s="3"/>
      <c r="G844" s="6"/>
      <c r="H844" s="7"/>
      <c r="I844" s="3"/>
      <c r="J844" s="4"/>
      <c r="K844" s="4"/>
      <c r="L844" s="56"/>
      <c r="M844" s="3"/>
      <c r="N844" s="3"/>
      <c r="O844" s="3"/>
    </row>
    <row r="845" spans="1:15" ht="15.75" customHeight="1">
      <c r="A845" s="1"/>
      <c r="B845" s="147"/>
      <c r="C845" s="3"/>
      <c r="D845" s="4"/>
      <c r="E845" s="5"/>
      <c r="F845" s="3"/>
      <c r="G845" s="6"/>
      <c r="H845" s="7"/>
      <c r="I845" s="3"/>
      <c r="J845" s="4"/>
      <c r="K845" s="4"/>
      <c r="L845" s="56"/>
      <c r="M845" s="3"/>
      <c r="N845" s="3"/>
      <c r="O845" s="3"/>
    </row>
    <row r="846" spans="1:15" ht="15.75" customHeight="1">
      <c r="A846" s="1"/>
      <c r="B846" s="147"/>
      <c r="C846" s="3"/>
      <c r="D846" s="4"/>
      <c r="E846" s="5"/>
      <c r="F846" s="3"/>
      <c r="G846" s="6"/>
      <c r="H846" s="7"/>
      <c r="I846" s="3"/>
      <c r="J846" s="4"/>
      <c r="K846" s="4"/>
      <c r="L846" s="56"/>
      <c r="M846" s="3"/>
      <c r="N846" s="3"/>
      <c r="O846" s="3"/>
    </row>
    <row r="847" spans="1:15" ht="15.75" customHeight="1">
      <c r="A847" s="1"/>
      <c r="B847" s="147"/>
      <c r="C847" s="3"/>
      <c r="D847" s="4"/>
      <c r="E847" s="5"/>
      <c r="F847" s="3"/>
      <c r="G847" s="6"/>
      <c r="H847" s="7"/>
      <c r="I847" s="3"/>
      <c r="J847" s="4"/>
      <c r="K847" s="4"/>
      <c r="L847" s="56"/>
      <c r="M847" s="3"/>
      <c r="N847" s="3"/>
      <c r="O847" s="3"/>
    </row>
    <row r="848" spans="1:15" ht="15.75" customHeight="1">
      <c r="A848" s="1"/>
      <c r="B848" s="147"/>
      <c r="C848" s="3"/>
      <c r="D848" s="4"/>
      <c r="E848" s="5"/>
      <c r="F848" s="3"/>
      <c r="G848" s="6"/>
      <c r="H848" s="7"/>
      <c r="I848" s="3"/>
      <c r="J848" s="4"/>
      <c r="K848" s="4"/>
      <c r="L848" s="56"/>
      <c r="M848" s="3"/>
      <c r="N848" s="3"/>
      <c r="O848" s="3"/>
    </row>
    <row r="849" spans="1:15" ht="15.75" customHeight="1">
      <c r="A849" s="1"/>
      <c r="B849" s="147"/>
      <c r="C849" s="3"/>
      <c r="D849" s="4"/>
      <c r="E849" s="5"/>
      <c r="F849" s="3"/>
      <c r="G849" s="6"/>
      <c r="H849" s="7"/>
      <c r="I849" s="3"/>
      <c r="J849" s="4"/>
      <c r="K849" s="4"/>
      <c r="L849" s="56"/>
      <c r="M849" s="3"/>
      <c r="N849" s="3"/>
      <c r="O849" s="3"/>
    </row>
    <row r="850" spans="1:15" ht="15.75" customHeight="1">
      <c r="A850" s="1"/>
      <c r="B850" s="147"/>
      <c r="C850" s="3"/>
      <c r="D850" s="4"/>
      <c r="E850" s="5"/>
      <c r="F850" s="3"/>
      <c r="G850" s="6"/>
      <c r="H850" s="7"/>
      <c r="I850" s="3"/>
      <c r="J850" s="4"/>
      <c r="K850" s="4"/>
      <c r="L850" s="56"/>
      <c r="M850" s="3"/>
      <c r="N850" s="3"/>
      <c r="O850" s="3"/>
    </row>
    <row r="851" spans="1:15" ht="15.75" customHeight="1">
      <c r="A851" s="1"/>
      <c r="B851" s="147"/>
      <c r="C851" s="3"/>
      <c r="D851" s="4"/>
      <c r="E851" s="5"/>
      <c r="F851" s="3"/>
      <c r="G851" s="6"/>
      <c r="H851" s="7"/>
      <c r="I851" s="3"/>
      <c r="J851" s="4"/>
      <c r="K851" s="4"/>
      <c r="L851" s="56"/>
      <c r="M851" s="3"/>
      <c r="N851" s="3"/>
      <c r="O851" s="3"/>
    </row>
    <row r="852" spans="1:15" ht="15.75" customHeight="1">
      <c r="A852" s="1"/>
      <c r="B852" s="147"/>
      <c r="C852" s="3"/>
      <c r="D852" s="4"/>
      <c r="E852" s="5"/>
      <c r="F852" s="3"/>
      <c r="G852" s="6"/>
      <c r="H852" s="7"/>
      <c r="I852" s="3"/>
      <c r="J852" s="4"/>
      <c r="K852" s="4"/>
      <c r="L852" s="56"/>
      <c r="M852" s="3"/>
      <c r="N852" s="3"/>
      <c r="O852" s="3"/>
    </row>
    <row r="853" spans="1:15" ht="15.75" customHeight="1">
      <c r="A853" s="1"/>
      <c r="B853" s="147"/>
      <c r="C853" s="3"/>
      <c r="D853" s="4"/>
      <c r="E853" s="5"/>
      <c r="F853" s="3"/>
      <c r="G853" s="6"/>
      <c r="H853" s="7"/>
      <c r="I853" s="3"/>
      <c r="J853" s="4"/>
      <c r="K853" s="4"/>
      <c r="L853" s="56"/>
      <c r="M853" s="3"/>
      <c r="N853" s="3"/>
      <c r="O853" s="3"/>
    </row>
    <row r="854" spans="1:15" ht="15.75" customHeight="1">
      <c r="A854" s="1"/>
      <c r="B854" s="147"/>
      <c r="C854" s="3"/>
      <c r="D854" s="4"/>
      <c r="E854" s="5"/>
      <c r="F854" s="3"/>
      <c r="G854" s="6"/>
      <c r="H854" s="7"/>
      <c r="I854" s="3"/>
      <c r="J854" s="4"/>
      <c r="K854" s="4"/>
      <c r="L854" s="56"/>
      <c r="M854" s="3"/>
      <c r="N854" s="3"/>
      <c r="O854" s="3"/>
    </row>
    <row r="855" spans="1:15" ht="15.75" customHeight="1">
      <c r="A855" s="1"/>
      <c r="B855" s="147"/>
      <c r="C855" s="3"/>
      <c r="D855" s="4"/>
      <c r="E855" s="5"/>
      <c r="F855" s="3"/>
      <c r="G855" s="6"/>
      <c r="H855" s="7"/>
      <c r="I855" s="3"/>
      <c r="J855" s="4"/>
      <c r="K855" s="4"/>
      <c r="L855" s="56"/>
      <c r="M855" s="3"/>
      <c r="N855" s="3"/>
      <c r="O855" s="3"/>
    </row>
    <row r="856" spans="1:15" ht="15.75" customHeight="1">
      <c r="A856" s="1"/>
      <c r="B856" s="147"/>
      <c r="C856" s="3"/>
      <c r="D856" s="4"/>
      <c r="E856" s="5"/>
      <c r="F856" s="3"/>
      <c r="G856" s="6"/>
      <c r="H856" s="7"/>
      <c r="I856" s="3"/>
      <c r="J856" s="4"/>
      <c r="K856" s="4"/>
      <c r="L856" s="56"/>
      <c r="M856" s="3"/>
      <c r="N856" s="3"/>
      <c r="O856" s="3"/>
    </row>
    <row r="857" spans="1:15" ht="15.75" customHeight="1">
      <c r="A857" s="1"/>
      <c r="B857" s="147"/>
      <c r="C857" s="3"/>
      <c r="D857" s="4"/>
      <c r="E857" s="5"/>
      <c r="F857" s="3"/>
      <c r="G857" s="6"/>
      <c r="H857" s="7"/>
      <c r="I857" s="3"/>
      <c r="J857" s="4"/>
      <c r="K857" s="4"/>
      <c r="L857" s="56"/>
      <c r="M857" s="3"/>
      <c r="N857" s="3"/>
      <c r="O857" s="3"/>
    </row>
    <row r="858" spans="1:15" ht="15.75" customHeight="1">
      <c r="A858" s="1"/>
      <c r="B858" s="147"/>
      <c r="C858" s="3"/>
      <c r="D858" s="4"/>
      <c r="E858" s="5"/>
      <c r="F858" s="3"/>
      <c r="G858" s="6"/>
      <c r="H858" s="7"/>
      <c r="I858" s="3"/>
      <c r="J858" s="4"/>
      <c r="K858" s="4"/>
      <c r="L858" s="56"/>
      <c r="M858" s="3"/>
      <c r="N858" s="3"/>
      <c r="O858" s="3"/>
    </row>
    <row r="859" spans="1:15" ht="15.75" customHeight="1">
      <c r="A859" s="1"/>
      <c r="B859" s="147"/>
      <c r="C859" s="3"/>
      <c r="D859" s="4"/>
      <c r="E859" s="5"/>
      <c r="F859" s="3"/>
      <c r="G859" s="6"/>
      <c r="H859" s="7"/>
      <c r="I859" s="3"/>
      <c r="J859" s="4"/>
      <c r="K859" s="4"/>
      <c r="L859" s="56"/>
      <c r="M859" s="3"/>
      <c r="N859" s="3"/>
      <c r="O859" s="3"/>
    </row>
    <row r="860" spans="1:15" ht="15.75" customHeight="1">
      <c r="A860" s="1"/>
      <c r="B860" s="147"/>
      <c r="C860" s="3"/>
      <c r="D860" s="4"/>
      <c r="E860" s="5"/>
      <c r="F860" s="3"/>
      <c r="G860" s="6"/>
      <c r="H860" s="7"/>
      <c r="I860" s="3"/>
      <c r="J860" s="4"/>
      <c r="K860" s="4"/>
      <c r="L860" s="56"/>
      <c r="M860" s="3"/>
      <c r="N860" s="3"/>
      <c r="O860" s="3"/>
    </row>
    <row r="861" spans="1:15" ht="15.75" customHeight="1">
      <c r="A861" s="1"/>
      <c r="B861" s="147"/>
      <c r="C861" s="3"/>
      <c r="D861" s="4"/>
      <c r="E861" s="5"/>
      <c r="F861" s="3"/>
      <c r="G861" s="6"/>
      <c r="H861" s="7"/>
      <c r="I861" s="3"/>
      <c r="J861" s="4"/>
      <c r="K861" s="4"/>
      <c r="L861" s="56"/>
      <c r="M861" s="3"/>
      <c r="N861" s="3"/>
      <c r="O861" s="3"/>
    </row>
    <row r="862" spans="1:15" ht="15.75" customHeight="1">
      <c r="A862" s="1"/>
      <c r="B862" s="147"/>
      <c r="C862" s="3"/>
      <c r="D862" s="4"/>
      <c r="E862" s="5"/>
      <c r="F862" s="3"/>
      <c r="G862" s="6"/>
      <c r="H862" s="7"/>
      <c r="I862" s="3"/>
      <c r="J862" s="4"/>
      <c r="K862" s="4"/>
      <c r="L862" s="56"/>
      <c r="M862" s="3"/>
      <c r="N862" s="3"/>
      <c r="O862" s="3"/>
    </row>
    <row r="863" spans="1:15" ht="15.75" customHeight="1">
      <c r="A863" s="1"/>
      <c r="B863" s="147"/>
      <c r="C863" s="3"/>
      <c r="D863" s="4"/>
      <c r="E863" s="5"/>
      <c r="F863" s="3"/>
      <c r="G863" s="6"/>
      <c r="H863" s="7"/>
      <c r="I863" s="3"/>
      <c r="J863" s="4"/>
      <c r="K863" s="4"/>
      <c r="L863" s="56"/>
      <c r="M863" s="3"/>
      <c r="N863" s="3"/>
      <c r="O863" s="3"/>
    </row>
    <row r="864" spans="1:15" ht="15.75" customHeight="1">
      <c r="A864" s="1"/>
      <c r="B864" s="147"/>
      <c r="C864" s="3"/>
      <c r="D864" s="4"/>
      <c r="E864" s="5"/>
      <c r="F864" s="3"/>
      <c r="G864" s="6"/>
      <c r="H864" s="7"/>
      <c r="I864" s="3"/>
      <c r="J864" s="4"/>
      <c r="K864" s="4"/>
      <c r="L864" s="56"/>
      <c r="M864" s="3"/>
      <c r="N864" s="3"/>
      <c r="O864" s="3"/>
    </row>
    <row r="865" spans="1:15" ht="15.75" customHeight="1">
      <c r="A865" s="1"/>
      <c r="B865" s="147"/>
      <c r="C865" s="3"/>
      <c r="D865" s="4"/>
      <c r="E865" s="5"/>
      <c r="F865" s="3"/>
      <c r="G865" s="6"/>
      <c r="H865" s="7"/>
      <c r="I865" s="3"/>
      <c r="J865" s="4"/>
      <c r="K865" s="4"/>
      <c r="L865" s="56"/>
      <c r="M865" s="3"/>
      <c r="N865" s="3"/>
      <c r="O865" s="3"/>
    </row>
    <row r="866" spans="1:15" ht="15.75" customHeight="1">
      <c r="A866" s="1"/>
      <c r="B866" s="147"/>
      <c r="C866" s="3"/>
      <c r="D866" s="4"/>
      <c r="E866" s="5"/>
      <c r="F866" s="3"/>
      <c r="G866" s="6"/>
      <c r="H866" s="7"/>
      <c r="I866" s="3"/>
      <c r="J866" s="4"/>
      <c r="K866" s="4"/>
      <c r="L866" s="56"/>
      <c r="M866" s="3"/>
      <c r="N866" s="3"/>
      <c r="O866" s="3"/>
    </row>
    <row r="867" spans="1:15" ht="15.75" customHeight="1">
      <c r="A867" s="1"/>
      <c r="B867" s="147"/>
      <c r="C867" s="3"/>
      <c r="D867" s="4"/>
      <c r="E867" s="5"/>
      <c r="F867" s="3"/>
      <c r="G867" s="6"/>
      <c r="H867" s="7"/>
      <c r="I867" s="3"/>
      <c r="J867" s="4"/>
      <c r="K867" s="4"/>
      <c r="L867" s="56"/>
      <c r="M867" s="3"/>
      <c r="N867" s="3"/>
      <c r="O867" s="3"/>
    </row>
    <row r="868" spans="1:15" ht="15.75" customHeight="1">
      <c r="A868" s="1"/>
      <c r="B868" s="147"/>
      <c r="C868" s="3"/>
      <c r="D868" s="4"/>
      <c r="E868" s="5"/>
      <c r="F868" s="3"/>
      <c r="G868" s="6"/>
      <c r="H868" s="7"/>
      <c r="I868" s="3"/>
      <c r="J868" s="4"/>
      <c r="K868" s="4"/>
      <c r="L868" s="56"/>
      <c r="M868" s="3"/>
      <c r="N868" s="3"/>
      <c r="O868" s="3"/>
    </row>
    <row r="869" spans="1:15" ht="15.75" customHeight="1">
      <c r="A869" s="1"/>
      <c r="B869" s="147"/>
      <c r="C869" s="3"/>
      <c r="D869" s="4"/>
      <c r="E869" s="5"/>
      <c r="F869" s="3"/>
      <c r="G869" s="6"/>
      <c r="H869" s="7"/>
      <c r="I869" s="3"/>
      <c r="J869" s="4"/>
      <c r="K869" s="4"/>
      <c r="L869" s="56"/>
      <c r="M869" s="3"/>
      <c r="N869" s="3"/>
      <c r="O869" s="3"/>
    </row>
    <row r="870" spans="1:15" ht="15.75" customHeight="1">
      <c r="A870" s="1"/>
      <c r="B870" s="147"/>
      <c r="C870" s="3"/>
      <c r="D870" s="4"/>
      <c r="E870" s="5"/>
      <c r="F870" s="3"/>
      <c r="G870" s="6"/>
      <c r="H870" s="7"/>
      <c r="I870" s="3"/>
      <c r="J870" s="4"/>
      <c r="K870" s="4"/>
      <c r="L870" s="56"/>
      <c r="M870" s="3"/>
      <c r="N870" s="3"/>
      <c r="O870" s="3"/>
    </row>
    <row r="871" spans="1:15" ht="15.75" customHeight="1">
      <c r="A871" s="1"/>
      <c r="B871" s="147"/>
      <c r="C871" s="3"/>
      <c r="D871" s="4"/>
      <c r="E871" s="5"/>
      <c r="F871" s="3"/>
      <c r="G871" s="6"/>
      <c r="H871" s="7"/>
      <c r="I871" s="3"/>
      <c r="J871" s="4"/>
      <c r="K871" s="4"/>
      <c r="L871" s="56"/>
      <c r="M871" s="3"/>
      <c r="N871" s="3"/>
      <c r="O871" s="3"/>
    </row>
    <row r="872" spans="1:15" ht="15.75" customHeight="1">
      <c r="A872" s="1"/>
      <c r="B872" s="147"/>
      <c r="C872" s="3"/>
      <c r="D872" s="4"/>
      <c r="E872" s="5"/>
      <c r="F872" s="3"/>
      <c r="G872" s="6"/>
      <c r="H872" s="7"/>
      <c r="I872" s="3"/>
      <c r="J872" s="4"/>
      <c r="K872" s="4"/>
      <c r="L872" s="56"/>
      <c r="M872" s="3"/>
      <c r="N872" s="3"/>
      <c r="O872" s="3"/>
    </row>
    <row r="873" spans="1:15" ht="15.75" customHeight="1">
      <c r="A873" s="1"/>
      <c r="B873" s="147"/>
      <c r="C873" s="3"/>
      <c r="D873" s="4"/>
      <c r="E873" s="5"/>
      <c r="F873" s="3"/>
      <c r="G873" s="6"/>
      <c r="H873" s="7"/>
      <c r="I873" s="3"/>
      <c r="J873" s="4"/>
      <c r="K873" s="4"/>
      <c r="L873" s="56"/>
      <c r="M873" s="3"/>
      <c r="N873" s="3"/>
      <c r="O873" s="3"/>
    </row>
    <row r="874" spans="1:15" ht="15.75" customHeight="1">
      <c r="A874" s="1"/>
      <c r="B874" s="147"/>
      <c r="C874" s="3"/>
      <c r="D874" s="4"/>
      <c r="E874" s="5"/>
      <c r="F874" s="3"/>
      <c r="G874" s="6"/>
      <c r="H874" s="7"/>
      <c r="I874" s="3"/>
      <c r="J874" s="4"/>
      <c r="K874" s="4"/>
      <c r="L874" s="56"/>
      <c r="M874" s="3"/>
      <c r="N874" s="3"/>
      <c r="O874" s="3"/>
    </row>
    <row r="875" spans="1:15" ht="15.75" customHeight="1">
      <c r="A875" s="1"/>
      <c r="B875" s="147"/>
      <c r="C875" s="3"/>
      <c r="D875" s="4"/>
      <c r="E875" s="5"/>
      <c r="F875" s="3"/>
      <c r="G875" s="6"/>
      <c r="H875" s="7"/>
      <c r="I875" s="3"/>
      <c r="J875" s="4"/>
      <c r="K875" s="4"/>
      <c r="L875" s="56"/>
      <c r="M875" s="3"/>
      <c r="N875" s="3"/>
      <c r="O875" s="3"/>
    </row>
    <row r="876" spans="1:15" ht="15.75" customHeight="1">
      <c r="A876" s="1"/>
      <c r="B876" s="147"/>
      <c r="C876" s="3"/>
      <c r="D876" s="4"/>
      <c r="E876" s="5"/>
      <c r="F876" s="3"/>
      <c r="G876" s="6"/>
      <c r="H876" s="7"/>
      <c r="I876" s="3"/>
      <c r="J876" s="4"/>
      <c r="K876" s="4"/>
      <c r="L876" s="56"/>
      <c r="M876" s="3"/>
      <c r="N876" s="3"/>
      <c r="O876" s="3"/>
    </row>
    <row r="877" spans="1:15" ht="15.75" customHeight="1">
      <c r="A877" s="1"/>
      <c r="B877" s="147"/>
      <c r="C877" s="3"/>
      <c r="D877" s="4"/>
      <c r="E877" s="5"/>
      <c r="F877" s="3"/>
      <c r="G877" s="6"/>
      <c r="H877" s="7"/>
      <c r="I877" s="3"/>
      <c r="J877" s="4"/>
      <c r="K877" s="4"/>
      <c r="L877" s="56"/>
      <c r="M877" s="3"/>
      <c r="N877" s="3"/>
      <c r="O877" s="3"/>
    </row>
    <row r="878" spans="1:15" ht="15.75" customHeight="1">
      <c r="A878" s="1"/>
      <c r="B878" s="147"/>
      <c r="C878" s="3"/>
      <c r="D878" s="4"/>
      <c r="E878" s="5"/>
      <c r="F878" s="3"/>
      <c r="G878" s="6"/>
      <c r="H878" s="7"/>
      <c r="I878" s="3"/>
      <c r="J878" s="4"/>
      <c r="K878" s="4"/>
      <c r="L878" s="56"/>
      <c r="M878" s="3"/>
      <c r="N878" s="3"/>
      <c r="O878" s="3"/>
    </row>
    <row r="879" spans="1:15" ht="15.75" customHeight="1">
      <c r="A879" s="1"/>
      <c r="B879" s="147"/>
      <c r="C879" s="3"/>
      <c r="D879" s="4"/>
      <c r="E879" s="5"/>
      <c r="F879" s="3"/>
      <c r="G879" s="6"/>
      <c r="H879" s="7"/>
      <c r="I879" s="3"/>
      <c r="J879" s="4"/>
      <c r="K879" s="4"/>
      <c r="L879" s="56"/>
      <c r="M879" s="3"/>
      <c r="N879" s="3"/>
      <c r="O879" s="3"/>
    </row>
    <row r="880" spans="1:15" ht="15.75" customHeight="1">
      <c r="A880" s="1"/>
      <c r="B880" s="147"/>
      <c r="C880" s="3"/>
      <c r="D880" s="4"/>
      <c r="E880" s="5"/>
      <c r="F880" s="3"/>
      <c r="G880" s="6"/>
      <c r="H880" s="7"/>
      <c r="I880" s="3"/>
      <c r="J880" s="4"/>
      <c r="K880" s="4"/>
      <c r="L880" s="56"/>
      <c r="M880" s="3"/>
      <c r="N880" s="3"/>
      <c r="O880" s="3"/>
    </row>
    <row r="881" spans="1:15" ht="15.75" customHeight="1">
      <c r="A881" s="1"/>
      <c r="B881" s="147"/>
      <c r="C881" s="3"/>
      <c r="D881" s="4"/>
      <c r="E881" s="5"/>
      <c r="F881" s="3"/>
      <c r="G881" s="6"/>
      <c r="H881" s="7"/>
      <c r="I881" s="3"/>
      <c r="J881" s="4"/>
      <c r="K881" s="4"/>
      <c r="L881" s="56"/>
      <c r="M881" s="3"/>
      <c r="N881" s="3"/>
      <c r="O881" s="3"/>
    </row>
    <row r="882" spans="1:15" ht="15.75" customHeight="1">
      <c r="A882" s="1"/>
      <c r="B882" s="147"/>
      <c r="C882" s="3"/>
      <c r="D882" s="4"/>
      <c r="E882" s="5"/>
      <c r="F882" s="3"/>
      <c r="G882" s="6"/>
      <c r="H882" s="7"/>
      <c r="I882" s="3"/>
      <c r="J882" s="4"/>
      <c r="K882" s="4"/>
      <c r="L882" s="56"/>
      <c r="M882" s="3"/>
      <c r="N882" s="3"/>
      <c r="O882" s="3"/>
    </row>
    <row r="883" spans="1:15" ht="15.75" customHeight="1">
      <c r="A883" s="1"/>
      <c r="B883" s="147"/>
      <c r="C883" s="3"/>
      <c r="D883" s="4"/>
      <c r="E883" s="5"/>
      <c r="F883" s="3"/>
      <c r="G883" s="6"/>
      <c r="H883" s="7"/>
      <c r="I883" s="3"/>
      <c r="J883" s="4"/>
      <c r="K883" s="4"/>
      <c r="L883" s="56"/>
      <c r="M883" s="3"/>
      <c r="N883" s="3"/>
      <c r="O883" s="3"/>
    </row>
    <row r="884" spans="1:15" ht="15.75" customHeight="1">
      <c r="A884" s="1"/>
      <c r="B884" s="147"/>
      <c r="C884" s="3"/>
      <c r="D884" s="4"/>
      <c r="E884" s="5"/>
      <c r="F884" s="3"/>
      <c r="G884" s="6"/>
      <c r="H884" s="7"/>
      <c r="I884" s="3"/>
      <c r="J884" s="4"/>
      <c r="K884" s="4"/>
      <c r="L884" s="56"/>
      <c r="M884" s="3"/>
      <c r="N884" s="3"/>
      <c r="O884" s="3"/>
    </row>
    <row r="885" spans="1:15" ht="15.75" customHeight="1">
      <c r="A885" s="1"/>
      <c r="B885" s="147"/>
      <c r="C885" s="3"/>
      <c r="D885" s="4"/>
      <c r="E885" s="5"/>
      <c r="F885" s="3"/>
      <c r="G885" s="6"/>
      <c r="H885" s="7"/>
      <c r="I885" s="3"/>
      <c r="J885" s="4"/>
      <c r="K885" s="4"/>
      <c r="L885" s="56"/>
      <c r="M885" s="3"/>
      <c r="N885" s="3"/>
      <c r="O885" s="3"/>
    </row>
    <row r="886" spans="1:15" ht="15.75" customHeight="1">
      <c r="A886" s="1"/>
      <c r="B886" s="147"/>
      <c r="C886" s="3"/>
      <c r="D886" s="4"/>
      <c r="E886" s="5"/>
      <c r="F886" s="3"/>
      <c r="G886" s="6"/>
      <c r="H886" s="7"/>
      <c r="I886" s="3"/>
      <c r="J886" s="4"/>
      <c r="K886" s="4"/>
      <c r="L886" s="56"/>
      <c r="M886" s="3"/>
      <c r="N886" s="3"/>
      <c r="O886" s="3"/>
    </row>
    <row r="887" spans="1:15" ht="15.75" customHeight="1">
      <c r="A887" s="1"/>
      <c r="B887" s="147"/>
      <c r="C887" s="3"/>
      <c r="D887" s="4"/>
      <c r="E887" s="5"/>
      <c r="F887" s="3"/>
      <c r="G887" s="6"/>
      <c r="H887" s="7"/>
      <c r="I887" s="3"/>
      <c r="J887" s="4"/>
      <c r="K887" s="4"/>
      <c r="L887" s="56"/>
      <c r="M887" s="3"/>
      <c r="N887" s="3"/>
      <c r="O887" s="3"/>
    </row>
    <row r="888" spans="1:15" ht="15.75" customHeight="1">
      <c r="A888" s="1"/>
      <c r="B888" s="147"/>
      <c r="C888" s="3"/>
      <c r="D888" s="4"/>
      <c r="E888" s="5"/>
      <c r="F888" s="3"/>
      <c r="G888" s="6"/>
      <c r="H888" s="7"/>
      <c r="I888" s="3"/>
      <c r="J888" s="4"/>
      <c r="K888" s="4"/>
      <c r="L888" s="56"/>
      <c r="M888" s="3"/>
      <c r="N888" s="3"/>
      <c r="O888" s="3"/>
    </row>
    <row r="889" spans="1:15" ht="15.75" customHeight="1">
      <c r="A889" s="1"/>
      <c r="B889" s="147"/>
      <c r="C889" s="3"/>
      <c r="D889" s="4"/>
      <c r="E889" s="5"/>
      <c r="F889" s="3"/>
      <c r="G889" s="6"/>
      <c r="H889" s="7"/>
      <c r="I889" s="3"/>
      <c r="J889" s="4"/>
      <c r="K889" s="4"/>
      <c r="L889" s="56"/>
      <c r="M889" s="3"/>
      <c r="N889" s="3"/>
      <c r="O889" s="3"/>
    </row>
    <row r="890" spans="1:15" ht="15.75" customHeight="1">
      <c r="A890" s="1"/>
      <c r="B890" s="147"/>
      <c r="C890" s="3"/>
      <c r="D890" s="4"/>
      <c r="E890" s="5"/>
      <c r="F890" s="3"/>
      <c r="G890" s="6"/>
      <c r="H890" s="7"/>
      <c r="I890" s="3"/>
      <c r="J890" s="4"/>
      <c r="K890" s="4"/>
      <c r="L890" s="56"/>
      <c r="M890" s="3"/>
      <c r="N890" s="3"/>
      <c r="O890" s="3"/>
    </row>
    <row r="891" spans="1:15" ht="15.75" customHeight="1">
      <c r="A891" s="1"/>
      <c r="B891" s="147"/>
      <c r="C891" s="3"/>
      <c r="D891" s="4"/>
      <c r="E891" s="5"/>
      <c r="F891" s="3"/>
      <c r="G891" s="6"/>
      <c r="H891" s="7"/>
      <c r="I891" s="3"/>
      <c r="J891" s="4"/>
      <c r="K891" s="4"/>
      <c r="L891" s="56"/>
      <c r="M891" s="3"/>
      <c r="N891" s="3"/>
      <c r="O891" s="3"/>
    </row>
    <row r="892" spans="1:15" ht="15.75" customHeight="1">
      <c r="A892" s="1"/>
      <c r="B892" s="147"/>
      <c r="C892" s="3"/>
      <c r="D892" s="4"/>
      <c r="E892" s="5"/>
      <c r="F892" s="3"/>
      <c r="G892" s="6"/>
      <c r="H892" s="7"/>
      <c r="I892" s="3"/>
      <c r="J892" s="4"/>
      <c r="K892" s="4"/>
      <c r="L892" s="56"/>
      <c r="M892" s="3"/>
      <c r="N892" s="3"/>
      <c r="O892" s="3"/>
    </row>
    <row r="893" spans="1:15" ht="15.75" customHeight="1">
      <c r="A893" s="1"/>
      <c r="B893" s="147"/>
      <c r="C893" s="3"/>
      <c r="D893" s="4"/>
      <c r="E893" s="5"/>
      <c r="F893" s="3"/>
      <c r="G893" s="6"/>
      <c r="H893" s="7"/>
      <c r="I893" s="3"/>
      <c r="J893" s="4"/>
      <c r="K893" s="4"/>
      <c r="L893" s="56"/>
      <c r="M893" s="3"/>
      <c r="N893" s="3"/>
      <c r="O893" s="3"/>
    </row>
    <row r="894" spans="1:15" ht="15.75" customHeight="1">
      <c r="A894" s="1"/>
      <c r="B894" s="147"/>
      <c r="C894" s="3"/>
      <c r="D894" s="4"/>
      <c r="E894" s="5"/>
      <c r="F894" s="3"/>
      <c r="G894" s="6"/>
      <c r="H894" s="7"/>
      <c r="I894" s="3"/>
      <c r="J894" s="4"/>
      <c r="K894" s="4"/>
      <c r="L894" s="56"/>
      <c r="M894" s="3"/>
      <c r="N894" s="3"/>
      <c r="O894" s="3"/>
    </row>
    <row r="895" spans="1:15" ht="15.75" customHeight="1">
      <c r="A895" s="1"/>
      <c r="B895" s="147"/>
      <c r="C895" s="3"/>
      <c r="D895" s="4"/>
      <c r="E895" s="5"/>
      <c r="F895" s="3"/>
      <c r="G895" s="6"/>
      <c r="H895" s="7"/>
      <c r="I895" s="3"/>
      <c r="J895" s="4"/>
      <c r="K895" s="4"/>
      <c r="L895" s="56"/>
      <c r="M895" s="3"/>
      <c r="N895" s="3"/>
      <c r="O895" s="3"/>
    </row>
    <row r="896" spans="1:15" ht="15.75" customHeight="1">
      <c r="A896" s="1"/>
      <c r="B896" s="147"/>
      <c r="C896" s="3"/>
      <c r="D896" s="4"/>
      <c r="E896" s="5"/>
      <c r="F896" s="3"/>
      <c r="G896" s="6"/>
      <c r="H896" s="7"/>
      <c r="I896" s="3"/>
      <c r="J896" s="4"/>
      <c r="K896" s="4"/>
      <c r="L896" s="56"/>
      <c r="M896" s="3"/>
      <c r="N896" s="3"/>
      <c r="O896" s="3"/>
    </row>
    <row r="897" spans="1:15" ht="15.75" customHeight="1">
      <c r="A897" s="1"/>
      <c r="B897" s="147"/>
      <c r="C897" s="3"/>
      <c r="D897" s="4"/>
      <c r="E897" s="5"/>
      <c r="F897" s="3"/>
      <c r="G897" s="6"/>
      <c r="H897" s="7"/>
      <c r="I897" s="3"/>
      <c r="J897" s="4"/>
      <c r="K897" s="4"/>
      <c r="L897" s="56"/>
      <c r="M897" s="3"/>
      <c r="N897" s="3"/>
      <c r="O897" s="3"/>
    </row>
    <row r="898" spans="1:15" ht="15.75" customHeight="1">
      <c r="A898" s="1"/>
      <c r="B898" s="147"/>
      <c r="C898" s="3"/>
      <c r="D898" s="4"/>
      <c r="E898" s="5"/>
      <c r="F898" s="3"/>
      <c r="G898" s="6"/>
      <c r="H898" s="7"/>
      <c r="I898" s="3"/>
      <c r="J898" s="4"/>
      <c r="K898" s="4"/>
      <c r="L898" s="56"/>
      <c r="M898" s="3"/>
      <c r="N898" s="3"/>
      <c r="O898" s="3"/>
    </row>
    <row r="899" spans="1:15" ht="15.75" customHeight="1">
      <c r="A899" s="1"/>
      <c r="B899" s="147"/>
      <c r="C899" s="3"/>
      <c r="D899" s="4"/>
      <c r="E899" s="5"/>
      <c r="F899" s="3"/>
      <c r="G899" s="6"/>
      <c r="H899" s="7"/>
      <c r="I899" s="3"/>
      <c r="J899" s="4"/>
      <c r="K899" s="4"/>
      <c r="L899" s="56"/>
      <c r="M899" s="3"/>
      <c r="N899" s="3"/>
      <c r="O899" s="3"/>
    </row>
    <row r="900" spans="1:15" ht="15.75" customHeight="1">
      <c r="A900" s="1"/>
      <c r="B900" s="147"/>
      <c r="C900" s="3"/>
      <c r="D900" s="4"/>
      <c r="E900" s="5"/>
      <c r="F900" s="3"/>
      <c r="G900" s="6"/>
      <c r="H900" s="7"/>
      <c r="I900" s="3"/>
      <c r="J900" s="4"/>
      <c r="K900" s="4"/>
      <c r="L900" s="56"/>
      <c r="M900" s="3"/>
      <c r="N900" s="3"/>
      <c r="O900" s="3"/>
    </row>
    <row r="901" spans="1:15" ht="15.75" customHeight="1">
      <c r="A901" s="1"/>
      <c r="B901" s="147"/>
      <c r="C901" s="3"/>
      <c r="D901" s="4"/>
      <c r="E901" s="5"/>
      <c r="F901" s="3"/>
      <c r="G901" s="6"/>
      <c r="H901" s="7"/>
      <c r="I901" s="3"/>
      <c r="J901" s="4"/>
      <c r="K901" s="4"/>
      <c r="L901" s="56"/>
      <c r="M901" s="3"/>
      <c r="N901" s="3"/>
      <c r="O901" s="3"/>
    </row>
    <row r="902" spans="1:15" ht="15.75" customHeight="1">
      <c r="A902" s="1"/>
      <c r="B902" s="147"/>
      <c r="C902" s="3"/>
      <c r="D902" s="4"/>
      <c r="E902" s="5"/>
      <c r="F902" s="3"/>
      <c r="G902" s="6"/>
      <c r="H902" s="7"/>
      <c r="I902" s="3"/>
      <c r="J902" s="4"/>
      <c r="K902" s="4"/>
      <c r="L902" s="56"/>
      <c r="M902" s="3"/>
      <c r="N902" s="3"/>
      <c r="O902" s="3"/>
    </row>
    <row r="903" spans="1:15" ht="15.75" customHeight="1">
      <c r="A903" s="1"/>
      <c r="B903" s="147"/>
      <c r="C903" s="3"/>
      <c r="D903" s="4"/>
      <c r="E903" s="5"/>
      <c r="F903" s="3"/>
      <c r="G903" s="6"/>
      <c r="H903" s="7"/>
      <c r="I903" s="3"/>
      <c r="J903" s="4"/>
      <c r="K903" s="4"/>
      <c r="L903" s="56"/>
      <c r="M903" s="3"/>
      <c r="N903" s="3"/>
      <c r="O903" s="3"/>
    </row>
    <row r="904" spans="1:15" ht="15.75" customHeight="1">
      <c r="A904" s="1"/>
      <c r="B904" s="147"/>
      <c r="C904" s="3"/>
      <c r="D904" s="4"/>
      <c r="E904" s="5"/>
      <c r="F904" s="3"/>
      <c r="G904" s="6"/>
      <c r="H904" s="7"/>
      <c r="I904" s="3"/>
      <c r="J904" s="4"/>
      <c r="K904" s="4"/>
      <c r="L904" s="56"/>
      <c r="M904" s="3"/>
      <c r="N904" s="3"/>
      <c r="O904" s="3"/>
    </row>
    <row r="905" spans="1:15" ht="15.75" customHeight="1">
      <c r="A905" s="1"/>
      <c r="B905" s="147"/>
      <c r="C905" s="3"/>
      <c r="D905" s="4"/>
      <c r="E905" s="5"/>
      <c r="F905" s="3"/>
      <c r="G905" s="6"/>
      <c r="H905" s="7"/>
      <c r="I905" s="3"/>
      <c r="J905" s="4"/>
      <c r="K905" s="4"/>
      <c r="L905" s="56"/>
      <c r="M905" s="3"/>
      <c r="N905" s="3"/>
      <c r="O905" s="3"/>
    </row>
    <row r="906" spans="1:15" ht="15.75" customHeight="1">
      <c r="A906" s="1"/>
      <c r="B906" s="147"/>
      <c r="C906" s="3"/>
      <c r="D906" s="4"/>
      <c r="E906" s="5"/>
      <c r="F906" s="3"/>
      <c r="G906" s="6"/>
      <c r="H906" s="7"/>
      <c r="I906" s="3"/>
      <c r="J906" s="4"/>
      <c r="K906" s="4"/>
      <c r="L906" s="56"/>
      <c r="M906" s="3"/>
      <c r="N906" s="3"/>
      <c r="O906" s="3"/>
    </row>
    <row r="907" spans="1:15" ht="15.75" customHeight="1">
      <c r="A907" s="1"/>
      <c r="B907" s="147"/>
      <c r="C907" s="3"/>
      <c r="D907" s="4"/>
      <c r="E907" s="5"/>
      <c r="F907" s="3"/>
      <c r="G907" s="6"/>
      <c r="H907" s="7"/>
      <c r="I907" s="3"/>
      <c r="J907" s="4"/>
      <c r="K907" s="4"/>
      <c r="L907" s="56"/>
      <c r="M907" s="3"/>
      <c r="N907" s="3"/>
      <c r="O907" s="3"/>
    </row>
    <row r="908" spans="1:15" ht="15.75" customHeight="1">
      <c r="A908" s="1"/>
      <c r="B908" s="147"/>
      <c r="C908" s="3"/>
      <c r="D908" s="4"/>
      <c r="E908" s="5"/>
      <c r="F908" s="3"/>
      <c r="G908" s="6"/>
      <c r="H908" s="7"/>
      <c r="I908" s="3"/>
      <c r="J908" s="4"/>
      <c r="K908" s="4"/>
      <c r="L908" s="56"/>
      <c r="M908" s="3"/>
      <c r="N908" s="3"/>
      <c r="O908" s="3"/>
    </row>
    <row r="909" spans="1:15" ht="15.75" customHeight="1">
      <c r="A909" s="1"/>
      <c r="B909" s="147"/>
      <c r="C909" s="3"/>
      <c r="D909" s="4"/>
      <c r="E909" s="5"/>
      <c r="F909" s="3"/>
      <c r="G909" s="6"/>
      <c r="H909" s="7"/>
      <c r="I909" s="3"/>
      <c r="J909" s="4"/>
      <c r="K909" s="4"/>
      <c r="L909" s="56"/>
      <c r="M909" s="3"/>
      <c r="N909" s="3"/>
      <c r="O909" s="3"/>
    </row>
    <row r="910" spans="1:15" ht="15.75" customHeight="1">
      <c r="A910" s="1"/>
      <c r="B910" s="147"/>
      <c r="C910" s="3"/>
      <c r="D910" s="4"/>
      <c r="E910" s="5"/>
      <c r="F910" s="3"/>
      <c r="G910" s="6"/>
      <c r="H910" s="7"/>
      <c r="I910" s="3"/>
      <c r="J910" s="4"/>
      <c r="K910" s="4"/>
      <c r="L910" s="56"/>
      <c r="M910" s="3"/>
      <c r="N910" s="3"/>
      <c r="O910" s="3"/>
    </row>
    <row r="911" spans="1:15" ht="15.75" customHeight="1">
      <c r="A911" s="1"/>
      <c r="B911" s="147"/>
      <c r="C911" s="3"/>
      <c r="D911" s="4"/>
      <c r="E911" s="5"/>
      <c r="F911" s="3"/>
      <c r="G911" s="6"/>
      <c r="H911" s="7"/>
      <c r="I911" s="3"/>
      <c r="J911" s="4"/>
      <c r="K911" s="4"/>
      <c r="L911" s="56"/>
      <c r="M911" s="3"/>
      <c r="N911" s="3"/>
      <c r="O911" s="3"/>
    </row>
    <row r="912" spans="1:15" ht="15.75" customHeight="1">
      <c r="A912" s="1"/>
      <c r="B912" s="147"/>
      <c r="C912" s="3"/>
      <c r="D912" s="4"/>
      <c r="E912" s="5"/>
      <c r="F912" s="3"/>
      <c r="G912" s="6"/>
      <c r="H912" s="7"/>
      <c r="I912" s="3"/>
      <c r="J912" s="4"/>
      <c r="K912" s="4"/>
      <c r="L912" s="56"/>
      <c r="M912" s="3"/>
      <c r="N912" s="3"/>
      <c r="O912" s="3"/>
    </row>
    <row r="913" spans="1:15" ht="15.75" customHeight="1">
      <c r="A913" s="1"/>
      <c r="B913" s="147"/>
      <c r="C913" s="3"/>
      <c r="D913" s="4"/>
      <c r="E913" s="5"/>
      <c r="F913" s="3"/>
      <c r="G913" s="6"/>
      <c r="H913" s="7"/>
      <c r="I913" s="3"/>
      <c r="J913" s="4"/>
      <c r="K913" s="4"/>
      <c r="L913" s="56"/>
      <c r="M913" s="3"/>
      <c r="N913" s="3"/>
      <c r="O913" s="3"/>
    </row>
    <row r="914" spans="1:15" ht="15.75" customHeight="1">
      <c r="A914" s="1"/>
      <c r="B914" s="147"/>
      <c r="C914" s="3"/>
      <c r="D914" s="4"/>
      <c r="E914" s="5"/>
      <c r="F914" s="3"/>
      <c r="G914" s="6"/>
      <c r="H914" s="7"/>
      <c r="I914" s="3"/>
      <c r="J914" s="4"/>
      <c r="K914" s="4"/>
      <c r="L914" s="56"/>
      <c r="M914" s="3"/>
      <c r="N914" s="3"/>
      <c r="O914" s="3"/>
    </row>
    <row r="915" spans="1:15" ht="15.75" customHeight="1">
      <c r="A915" s="1"/>
      <c r="B915" s="147"/>
      <c r="C915" s="3"/>
      <c r="D915" s="4"/>
      <c r="E915" s="5"/>
      <c r="F915" s="3"/>
      <c r="G915" s="6"/>
      <c r="H915" s="7"/>
      <c r="I915" s="3"/>
      <c r="J915" s="4"/>
      <c r="K915" s="4"/>
      <c r="L915" s="56"/>
      <c r="M915" s="3"/>
      <c r="N915" s="3"/>
      <c r="O915" s="3"/>
    </row>
    <row r="916" spans="1:15" ht="15.75" customHeight="1">
      <c r="A916" s="1"/>
      <c r="B916" s="147"/>
      <c r="C916" s="3"/>
      <c r="D916" s="4"/>
      <c r="E916" s="5"/>
      <c r="F916" s="3"/>
      <c r="G916" s="6"/>
      <c r="H916" s="7"/>
      <c r="I916" s="3"/>
      <c r="J916" s="4"/>
      <c r="K916" s="4"/>
      <c r="L916" s="56"/>
      <c r="M916" s="3"/>
      <c r="N916" s="3"/>
      <c r="O916" s="3"/>
    </row>
    <row r="917" spans="1:15" ht="15.75" customHeight="1">
      <c r="A917" s="1"/>
      <c r="B917" s="147"/>
      <c r="C917" s="3"/>
      <c r="D917" s="4"/>
      <c r="E917" s="5"/>
      <c r="F917" s="3"/>
      <c r="G917" s="6"/>
      <c r="H917" s="7"/>
      <c r="I917" s="3"/>
      <c r="J917" s="4"/>
      <c r="K917" s="4"/>
      <c r="L917" s="56"/>
      <c r="M917" s="3"/>
      <c r="N917" s="3"/>
      <c r="O917" s="3"/>
    </row>
    <row r="918" spans="1:15" ht="15.75" customHeight="1">
      <c r="A918" s="1"/>
      <c r="B918" s="147"/>
      <c r="C918" s="3"/>
      <c r="D918" s="4"/>
      <c r="E918" s="5"/>
      <c r="F918" s="3"/>
      <c r="G918" s="6"/>
      <c r="H918" s="7"/>
      <c r="I918" s="3"/>
      <c r="J918" s="4"/>
      <c r="K918" s="4"/>
      <c r="L918" s="56"/>
      <c r="M918" s="3"/>
      <c r="N918" s="3"/>
      <c r="O918" s="3"/>
    </row>
    <row r="919" spans="1:15" ht="15.75" customHeight="1">
      <c r="A919" s="1"/>
      <c r="B919" s="147"/>
      <c r="C919" s="3"/>
      <c r="D919" s="4"/>
      <c r="E919" s="5"/>
      <c r="F919" s="3"/>
      <c r="G919" s="6"/>
      <c r="H919" s="7"/>
      <c r="I919" s="3"/>
      <c r="J919" s="4"/>
      <c r="K919" s="4"/>
      <c r="L919" s="56"/>
      <c r="M919" s="3"/>
      <c r="N919" s="3"/>
      <c r="O919" s="3"/>
    </row>
    <row r="920" spans="1:15" ht="15.75" customHeight="1">
      <c r="A920" s="1"/>
      <c r="B920" s="147"/>
      <c r="C920" s="3"/>
      <c r="D920" s="4"/>
      <c r="E920" s="5"/>
      <c r="F920" s="3"/>
      <c r="G920" s="6"/>
      <c r="H920" s="7"/>
      <c r="I920" s="3"/>
      <c r="J920" s="4"/>
      <c r="K920" s="4"/>
      <c r="L920" s="56"/>
      <c r="M920" s="3"/>
      <c r="N920" s="3"/>
      <c r="O920" s="3"/>
    </row>
    <row r="921" spans="1:15" ht="15.75" customHeight="1">
      <c r="A921" s="1"/>
      <c r="B921" s="147"/>
      <c r="C921" s="3"/>
      <c r="D921" s="4"/>
      <c r="E921" s="5"/>
      <c r="F921" s="3"/>
      <c r="G921" s="6"/>
      <c r="H921" s="7"/>
      <c r="I921" s="3"/>
      <c r="J921" s="4"/>
      <c r="K921" s="4"/>
      <c r="L921" s="56"/>
      <c r="M921" s="3"/>
      <c r="N921" s="3"/>
      <c r="O921" s="3"/>
    </row>
    <row r="922" spans="1:15" ht="15.75" customHeight="1">
      <c r="A922" s="1"/>
      <c r="B922" s="147"/>
      <c r="C922" s="3"/>
      <c r="D922" s="4"/>
      <c r="E922" s="5"/>
      <c r="F922" s="3"/>
      <c r="G922" s="6"/>
      <c r="H922" s="7"/>
      <c r="I922" s="3"/>
      <c r="J922" s="4"/>
      <c r="K922" s="4"/>
      <c r="L922" s="56"/>
      <c r="M922" s="3"/>
      <c r="N922" s="3"/>
      <c r="O922" s="3"/>
    </row>
    <row r="923" spans="1:15" ht="15.75" customHeight="1">
      <c r="A923" s="1"/>
      <c r="B923" s="147"/>
      <c r="C923" s="3"/>
      <c r="D923" s="4"/>
      <c r="E923" s="5"/>
      <c r="F923" s="3"/>
      <c r="G923" s="6"/>
      <c r="H923" s="7"/>
      <c r="I923" s="3"/>
      <c r="J923" s="4"/>
      <c r="K923" s="4"/>
      <c r="L923" s="56"/>
      <c r="M923" s="3"/>
      <c r="N923" s="3"/>
      <c r="O923" s="3"/>
    </row>
    <row r="924" spans="1:15" ht="15.75" customHeight="1">
      <c r="A924" s="1"/>
      <c r="B924" s="147"/>
      <c r="C924" s="3"/>
      <c r="D924" s="4"/>
      <c r="E924" s="5"/>
      <c r="F924" s="3"/>
      <c r="G924" s="6"/>
      <c r="H924" s="7"/>
      <c r="I924" s="3"/>
      <c r="J924" s="4"/>
      <c r="K924" s="4"/>
      <c r="L924" s="56"/>
      <c r="M924" s="3"/>
      <c r="N924" s="3"/>
      <c r="O924" s="3"/>
    </row>
    <row r="925" spans="1:15" ht="15.75" customHeight="1">
      <c r="A925" s="1"/>
      <c r="B925" s="147"/>
      <c r="C925" s="3"/>
      <c r="D925" s="4"/>
      <c r="E925" s="5"/>
      <c r="F925" s="3"/>
      <c r="G925" s="6"/>
      <c r="H925" s="7"/>
      <c r="I925" s="3"/>
      <c r="J925" s="4"/>
      <c r="K925" s="4"/>
      <c r="L925" s="56"/>
      <c r="M925" s="3"/>
      <c r="N925" s="3"/>
      <c r="O925" s="3"/>
    </row>
    <row r="926" spans="1:15" ht="15.75" customHeight="1">
      <c r="A926" s="1"/>
      <c r="B926" s="147"/>
      <c r="C926" s="3"/>
      <c r="D926" s="4"/>
      <c r="E926" s="5"/>
      <c r="F926" s="3"/>
      <c r="G926" s="6"/>
      <c r="H926" s="7"/>
      <c r="I926" s="3"/>
      <c r="J926" s="4"/>
      <c r="K926" s="4"/>
      <c r="L926" s="56"/>
      <c r="M926" s="3"/>
      <c r="N926" s="3"/>
      <c r="O926" s="3"/>
    </row>
    <row r="927" spans="1:15" ht="15.75" customHeight="1">
      <c r="A927" s="1"/>
      <c r="B927" s="147"/>
      <c r="C927" s="3"/>
      <c r="D927" s="4"/>
      <c r="E927" s="5"/>
      <c r="F927" s="3"/>
      <c r="G927" s="6"/>
      <c r="H927" s="7"/>
      <c r="I927" s="3"/>
      <c r="J927" s="4"/>
      <c r="K927" s="4"/>
      <c r="L927" s="56"/>
      <c r="M927" s="3"/>
      <c r="N927" s="3"/>
      <c r="O927" s="3"/>
    </row>
    <row r="928" spans="1:15" ht="15.75" customHeight="1">
      <c r="A928" s="1"/>
      <c r="B928" s="147"/>
      <c r="C928" s="3"/>
      <c r="D928" s="4"/>
      <c r="E928" s="5"/>
      <c r="F928" s="3"/>
      <c r="G928" s="6"/>
      <c r="H928" s="7"/>
      <c r="I928" s="3"/>
      <c r="J928" s="4"/>
      <c r="K928" s="4"/>
      <c r="L928" s="56"/>
      <c r="M928" s="3"/>
      <c r="N928" s="3"/>
      <c r="O928" s="3"/>
    </row>
  </sheetData>
  <sortState xmlns:xlrd2="http://schemas.microsoft.com/office/spreadsheetml/2017/richdata2" ref="A3:BN171">
    <sortCondition ref="A171"/>
  </sortState>
  <customSheetViews>
    <customSheetView guid="{A5821496-3D5C-4E92-BC5C-E10672984D11}" filter="1" showAutoFilter="1">
      <pageMargins left="0.7" right="0.7" top="0.75" bottom="0.75" header="0.3" footer="0.3"/>
      <autoFilter ref="A2:AH142" xr:uid="{7BDCD24E-11C7-204D-9883-35FDDF1E0064}"/>
      <extLst>
        <ext uri="GoogleSheetsCustomDataVersion1">
          <go:sheetsCustomData xmlns:go="http://customooxmlschemas.google.com/" filterViewId="920841827"/>
        </ext>
      </extLst>
    </customSheetView>
  </customSheetViews>
  <hyperlinks>
    <hyperlink ref="F3" r:id="rId1" xr:uid="{00000000-0004-0000-0000-000000000000}"/>
    <hyperlink ref="F4" r:id="rId2" xr:uid="{00000000-0004-0000-0000-000001000000}"/>
    <hyperlink ref="F5" r:id="rId3" xr:uid="{00000000-0004-0000-0000-000002000000}"/>
    <hyperlink ref="F6" r:id="rId4" xr:uid="{00000000-0004-0000-0000-000003000000}"/>
    <hyperlink ref="F7" r:id="rId5" xr:uid="{00000000-0004-0000-0000-000004000000}"/>
    <hyperlink ref="F14" r:id="rId6" xr:uid="{00000000-0004-0000-0000-000005000000}"/>
    <hyperlink ref="F16" r:id="rId7" xr:uid="{00000000-0004-0000-0000-000006000000}"/>
    <hyperlink ref="F42" r:id="rId8" xr:uid="{00000000-0004-0000-0000-000008000000}"/>
    <hyperlink ref="F44" r:id="rId9" xr:uid="{00000000-0004-0000-0000-000009000000}"/>
    <hyperlink ref="F52" r:id="rId10" xr:uid="{00000000-0004-0000-0000-00000A000000}"/>
    <hyperlink ref="F54" r:id="rId11" xr:uid="{00000000-0004-0000-0000-00000B000000}"/>
    <hyperlink ref="F58" r:id="rId12" xr:uid="{00000000-0004-0000-0000-00000C000000}"/>
    <hyperlink ref="F59" r:id="rId13" xr:uid="{00000000-0004-0000-0000-00000D000000}"/>
    <hyperlink ref="F60" r:id="rId14" xr:uid="{00000000-0004-0000-0000-00000E000000}"/>
    <hyperlink ref="F61" r:id="rId15" xr:uid="{00000000-0004-0000-0000-00000F000000}"/>
    <hyperlink ref="F70" r:id="rId16" xr:uid="{00000000-0004-0000-0000-000010000000}"/>
    <hyperlink ref="F83" r:id="rId17" xr:uid="{00000000-0004-0000-0000-000011000000}"/>
    <hyperlink ref="F96" r:id="rId18" xr:uid="{00000000-0004-0000-0000-000012000000}"/>
    <hyperlink ref="F99" r:id="rId19" xr:uid="{00000000-0004-0000-0000-000013000000}"/>
    <hyperlink ref="F102" r:id="rId20" xr:uid="{00000000-0004-0000-0000-000014000000}"/>
    <hyperlink ref="F103" r:id="rId21" xr:uid="{00000000-0004-0000-0000-000015000000}"/>
    <hyperlink ref="F109" r:id="rId22" xr:uid="{00000000-0004-0000-0000-000016000000}"/>
    <hyperlink ref="F110" r:id="rId23" xr:uid="{00000000-0004-0000-0000-000017000000}"/>
    <hyperlink ref="F111" r:id="rId24" xr:uid="{00000000-0004-0000-0000-000018000000}"/>
    <hyperlink ref="F112" r:id="rId25" xr:uid="{00000000-0004-0000-0000-000019000000}"/>
    <hyperlink ref="F113" r:id="rId26" xr:uid="{00000000-0004-0000-0000-00001A000000}"/>
    <hyperlink ref="F117" r:id="rId27" xr:uid="{00000000-0004-0000-0000-00001B000000}"/>
    <hyperlink ref="F131" r:id="rId28" xr:uid="{00000000-0004-0000-0000-00001D000000}"/>
    <hyperlink ref="F137" r:id="rId29" xr:uid="{00000000-0004-0000-0000-00001E000000}"/>
    <hyperlink ref="F150" r:id="rId30" xr:uid="{00000000-0004-0000-0000-00001F000000}"/>
    <hyperlink ref="F155" r:id="rId31" xr:uid="{00000000-0004-0000-0000-000020000000}"/>
    <hyperlink ref="F158" r:id="rId32" xr:uid="{00000000-0004-0000-0000-000021000000}"/>
    <hyperlink ref="F159" r:id="rId33" xr:uid="{00000000-0004-0000-0000-000022000000}"/>
  </hyperlinks>
  <pageMargins left="0.7" right="0.7" top="0.75" bottom="0.75" header="0" footer="0"/>
  <pageSetup orientation="portrait"/>
  <headerFooter>
    <oddHeader>&amp;CIdaho Think Make Create Labs  Curriculum Material Supply List</oddHeader>
    <oddFooter>&amp;R 12-19-20</oddFooter>
  </headerFooter>
  <drawing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0000"/>
    <outlinePr summaryBelow="0" summaryRight="0"/>
    <pageSetUpPr fitToPage="1"/>
  </sheetPr>
  <dimension ref="A1:AR976"/>
  <sheetViews>
    <sheetView tabSelected="1" topLeftCell="A147" workbookViewId="0">
      <selection activeCell="F161" sqref="A1:F161"/>
    </sheetView>
  </sheetViews>
  <sheetFormatPr baseColWidth="10" defaultColWidth="14.5" defaultRowHeight="15" customHeight="1"/>
  <cols>
    <col min="1" max="1" width="19.5" style="358" customWidth="1"/>
    <col min="2" max="2" width="29.1640625" style="358" customWidth="1"/>
    <col min="3" max="3" width="50.33203125" style="358" customWidth="1"/>
    <col min="4" max="4" width="14.5" style="525"/>
    <col min="5" max="5" width="13" style="536" customWidth="1"/>
    <col min="6" max="6" width="14.33203125" style="358" customWidth="1"/>
    <col min="7" max="7" width="14.5" style="358"/>
  </cols>
  <sheetData>
    <row r="1" spans="1:44" ht="15" customHeight="1">
      <c r="B1" s="359" t="s">
        <v>0</v>
      </c>
    </row>
    <row r="2" spans="1:44" ht="43.5" customHeight="1">
      <c r="A2" s="360" t="s">
        <v>550</v>
      </c>
      <c r="B2" s="392" t="s">
        <v>3</v>
      </c>
      <c r="C2" s="361" t="s">
        <v>916</v>
      </c>
      <c r="D2" s="361" t="s">
        <v>551</v>
      </c>
      <c r="E2" s="537"/>
      <c r="F2" s="362" t="s">
        <v>552</v>
      </c>
      <c r="G2" s="363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</row>
    <row r="3" spans="1:44" s="336" customFormat="1" ht="20">
      <c r="A3" s="345" t="s">
        <v>29</v>
      </c>
      <c r="B3" s="393" t="str">
        <f>'Master Costs &amp; Codes'!B6</f>
        <v>A</v>
      </c>
      <c r="C3" s="350" t="s">
        <v>31</v>
      </c>
      <c r="D3" s="526">
        <v>656</v>
      </c>
      <c r="E3" s="538" t="s">
        <v>33</v>
      </c>
      <c r="F3" s="350"/>
      <c r="G3" s="350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5"/>
      <c r="AL3" s="335"/>
      <c r="AM3" s="335"/>
      <c r="AN3" s="335"/>
      <c r="AO3" s="335"/>
      <c r="AP3" s="335"/>
      <c r="AQ3" s="335"/>
      <c r="AR3" s="335"/>
    </row>
    <row r="4" spans="1:44" s="336" customFormat="1" ht="20">
      <c r="A4" s="345" t="s">
        <v>223</v>
      </c>
      <c r="B4" s="393" t="str">
        <f>'Master Costs &amp; Codes'!B65</f>
        <v>A</v>
      </c>
      <c r="C4" s="364" t="s">
        <v>224</v>
      </c>
      <c r="D4" s="526">
        <v>1500</v>
      </c>
      <c r="E4" s="538" t="s">
        <v>48</v>
      </c>
      <c r="F4" s="350"/>
      <c r="G4" s="350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35"/>
      <c r="AK4" s="335"/>
      <c r="AL4" s="335"/>
      <c r="AM4" s="335"/>
      <c r="AN4" s="335"/>
      <c r="AO4" s="335"/>
      <c r="AP4" s="335"/>
      <c r="AQ4" s="335"/>
      <c r="AR4" s="335"/>
    </row>
    <row r="5" spans="1:44" s="336" customFormat="1" ht="20">
      <c r="A5" s="345" t="s">
        <v>928</v>
      </c>
      <c r="B5" s="393" t="str">
        <f>'Master Costs &amp; Codes'!B32</f>
        <v>A</v>
      </c>
      <c r="C5" s="350" t="s">
        <v>102</v>
      </c>
      <c r="D5" s="526">
        <v>2200</v>
      </c>
      <c r="E5" s="538" t="s">
        <v>48</v>
      </c>
      <c r="F5" s="350"/>
      <c r="G5" s="350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5"/>
      <c r="AK5" s="335"/>
      <c r="AL5" s="335"/>
      <c r="AM5" s="335"/>
      <c r="AN5" s="335"/>
      <c r="AO5" s="335"/>
      <c r="AP5" s="335"/>
      <c r="AQ5" s="335"/>
      <c r="AR5" s="335"/>
    </row>
    <row r="6" spans="1:44" s="336" customFormat="1" ht="20">
      <c r="A6" s="345" t="s">
        <v>121</v>
      </c>
      <c r="B6" s="393" t="str">
        <f>'Master Costs &amp; Codes'!B30</f>
        <v>A</v>
      </c>
      <c r="C6" s="350" t="s">
        <v>122</v>
      </c>
      <c r="D6" s="526">
        <v>950</v>
      </c>
      <c r="E6" s="538" t="s">
        <v>33</v>
      </c>
      <c r="F6" s="350"/>
      <c r="G6" s="350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  <c r="AQ6" s="335"/>
      <c r="AR6" s="335"/>
    </row>
    <row r="7" spans="1:44" s="336" customFormat="1" ht="20">
      <c r="A7" s="345" t="s">
        <v>283</v>
      </c>
      <c r="B7" s="393" t="str">
        <f>'Master Costs &amp; Codes'!B85</f>
        <v>A</v>
      </c>
      <c r="C7" s="350" t="s">
        <v>284</v>
      </c>
      <c r="D7" s="526">
        <v>200</v>
      </c>
      <c r="E7" s="538" t="s">
        <v>25</v>
      </c>
      <c r="F7" s="350"/>
      <c r="G7" s="350"/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354"/>
      <c r="AC7" s="354"/>
      <c r="AD7" s="354"/>
      <c r="AE7" s="354"/>
      <c r="AF7" s="354"/>
      <c r="AG7" s="354"/>
      <c r="AH7" s="354"/>
      <c r="AI7" s="354"/>
      <c r="AJ7" s="335"/>
      <c r="AK7" s="335"/>
      <c r="AL7" s="335"/>
      <c r="AM7" s="335"/>
      <c r="AN7" s="335"/>
      <c r="AO7" s="335"/>
      <c r="AP7" s="335"/>
      <c r="AQ7" s="335"/>
      <c r="AR7" s="335"/>
    </row>
    <row r="8" spans="1:44" s="336" customFormat="1" ht="20">
      <c r="A8" s="345" t="s">
        <v>74</v>
      </c>
      <c r="B8" s="393" t="str">
        <f>'Master Costs &amp; Codes'!B18</f>
        <v>A</v>
      </c>
      <c r="C8" s="350" t="s">
        <v>561</v>
      </c>
      <c r="D8" s="526">
        <v>984</v>
      </c>
      <c r="E8" s="538" t="s">
        <v>33</v>
      </c>
      <c r="F8" s="350"/>
      <c r="G8" s="350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355"/>
      <c r="AE8" s="355"/>
      <c r="AF8" s="355"/>
      <c r="AG8" s="355"/>
      <c r="AH8" s="355"/>
      <c r="AI8" s="355"/>
      <c r="AJ8" s="340"/>
      <c r="AK8" s="340"/>
      <c r="AL8" s="340"/>
      <c r="AM8" s="340"/>
      <c r="AN8" s="340"/>
      <c r="AO8" s="340"/>
      <c r="AP8" s="340"/>
      <c r="AQ8" s="340"/>
      <c r="AR8" s="340"/>
    </row>
    <row r="9" spans="1:44" s="336" customFormat="1" ht="20">
      <c r="A9" s="345" t="s">
        <v>298</v>
      </c>
      <c r="B9" s="393" t="str">
        <f>'Master Costs &amp; Codes'!B89</f>
        <v>A</v>
      </c>
      <c r="C9" s="364" t="s">
        <v>299</v>
      </c>
      <c r="D9" s="526">
        <v>200</v>
      </c>
      <c r="E9" s="538" t="s">
        <v>25</v>
      </c>
      <c r="F9" s="350"/>
      <c r="G9" s="350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  <c r="AA9" s="338"/>
      <c r="AB9" s="338"/>
      <c r="AC9" s="338"/>
      <c r="AD9" s="338"/>
      <c r="AE9" s="338"/>
      <c r="AF9" s="338"/>
      <c r="AG9" s="338"/>
      <c r="AH9" s="338"/>
      <c r="AI9" s="338"/>
      <c r="AJ9" s="335"/>
      <c r="AK9" s="335"/>
      <c r="AL9" s="335"/>
      <c r="AM9" s="335"/>
      <c r="AN9" s="335"/>
      <c r="AO9" s="335"/>
      <c r="AP9" s="335"/>
      <c r="AQ9" s="335"/>
      <c r="AR9" s="335"/>
    </row>
    <row r="10" spans="1:44" s="336" customFormat="1" ht="20">
      <c r="A10" s="345" t="s">
        <v>142</v>
      </c>
      <c r="B10" s="393" t="str">
        <f>'Master Costs &amp; Codes'!B37</f>
        <v>A</v>
      </c>
      <c r="C10" s="350" t="s">
        <v>568</v>
      </c>
      <c r="D10" s="526">
        <v>1300</v>
      </c>
      <c r="E10" s="538" t="s">
        <v>93</v>
      </c>
      <c r="F10" s="350"/>
      <c r="G10" s="350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  <c r="AD10" s="338"/>
      <c r="AE10" s="338"/>
      <c r="AF10" s="338"/>
      <c r="AG10" s="338"/>
      <c r="AH10" s="338"/>
      <c r="AI10" s="338"/>
      <c r="AJ10" s="335"/>
      <c r="AK10" s="335"/>
      <c r="AL10" s="335"/>
      <c r="AM10" s="335"/>
      <c r="AN10" s="335"/>
      <c r="AO10" s="335"/>
      <c r="AP10" s="335"/>
      <c r="AQ10" s="335"/>
      <c r="AR10" s="335"/>
    </row>
    <row r="11" spans="1:44" s="398" customFormat="1" ht="20">
      <c r="A11" s="395" t="s">
        <v>67</v>
      </c>
      <c r="B11" s="396" t="str">
        <f>'Master Costs &amp; Codes'!B16</f>
        <v>B</v>
      </c>
      <c r="C11" s="397" t="s">
        <v>559</v>
      </c>
      <c r="D11" s="527">
        <v>1900</v>
      </c>
      <c r="E11" s="539" t="s">
        <v>48</v>
      </c>
      <c r="F11" s="397"/>
      <c r="G11" s="397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399"/>
      <c r="AF11" s="399"/>
      <c r="AG11" s="399"/>
      <c r="AH11" s="399"/>
      <c r="AI11" s="399"/>
      <c r="AJ11" s="399"/>
      <c r="AK11" s="399"/>
      <c r="AL11" s="399"/>
      <c r="AM11" s="399"/>
      <c r="AN11" s="399"/>
      <c r="AO11" s="399"/>
      <c r="AP11" s="399"/>
      <c r="AQ11" s="399"/>
      <c r="AR11" s="399"/>
    </row>
    <row r="12" spans="1:44" s="398" customFormat="1" ht="20">
      <c r="A12" s="395" t="s">
        <v>61</v>
      </c>
      <c r="B12" s="396" t="str">
        <f>'Master Costs &amp; Codes'!B14</f>
        <v>B</v>
      </c>
      <c r="C12" s="397" t="s">
        <v>558</v>
      </c>
      <c r="D12" s="527">
        <v>6600</v>
      </c>
      <c r="E12" s="539" t="s">
        <v>48</v>
      </c>
      <c r="F12" s="397"/>
      <c r="G12" s="397"/>
      <c r="I12" s="400"/>
      <c r="J12" s="400"/>
      <c r="K12" s="400"/>
      <c r="L12" s="400"/>
      <c r="M12" s="400"/>
      <c r="N12" s="400"/>
      <c r="O12" s="400"/>
      <c r="P12" s="400"/>
      <c r="Q12" s="400"/>
      <c r="R12" s="400"/>
      <c r="S12" s="400"/>
      <c r="T12" s="400"/>
      <c r="U12" s="400"/>
      <c r="V12" s="400"/>
      <c r="W12" s="400"/>
      <c r="X12" s="400"/>
      <c r="Y12" s="400"/>
      <c r="Z12" s="400"/>
      <c r="AA12" s="400"/>
      <c r="AB12" s="400"/>
      <c r="AC12" s="400"/>
      <c r="AD12" s="400"/>
      <c r="AE12" s="400"/>
      <c r="AF12" s="400"/>
      <c r="AG12" s="400"/>
      <c r="AH12" s="400"/>
      <c r="AI12" s="400"/>
      <c r="AJ12" s="400"/>
      <c r="AK12" s="400"/>
      <c r="AL12" s="400"/>
      <c r="AM12" s="400"/>
      <c r="AN12" s="400"/>
      <c r="AO12" s="400"/>
      <c r="AP12" s="400"/>
      <c r="AQ12" s="400"/>
      <c r="AR12" s="400"/>
    </row>
    <row r="13" spans="1:44" s="398" customFormat="1" ht="20">
      <c r="A13" s="395" t="s">
        <v>418</v>
      </c>
      <c r="B13" s="396" t="str">
        <f>'Master Costs &amp; Codes'!B126</f>
        <v>B</v>
      </c>
      <c r="C13" s="397" t="s">
        <v>619</v>
      </c>
      <c r="D13" s="527">
        <v>800</v>
      </c>
      <c r="E13" s="539" t="s">
        <v>48</v>
      </c>
      <c r="F13" s="397"/>
      <c r="G13" s="397"/>
      <c r="I13" s="399"/>
      <c r="J13" s="399"/>
      <c r="K13" s="399"/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399"/>
      <c r="W13" s="399"/>
      <c r="X13" s="399"/>
      <c r="Y13" s="399"/>
      <c r="Z13" s="399"/>
      <c r="AA13" s="399"/>
      <c r="AB13" s="399"/>
      <c r="AC13" s="399"/>
      <c r="AD13" s="399"/>
      <c r="AE13" s="399"/>
      <c r="AF13" s="399"/>
      <c r="AG13" s="399"/>
      <c r="AH13" s="399"/>
      <c r="AI13" s="399"/>
      <c r="AJ13" s="399"/>
      <c r="AK13" s="399"/>
      <c r="AL13" s="399"/>
      <c r="AM13" s="399"/>
      <c r="AN13" s="399"/>
      <c r="AO13" s="399"/>
      <c r="AP13" s="399"/>
      <c r="AQ13" s="399"/>
      <c r="AR13" s="399"/>
    </row>
    <row r="14" spans="1:44" s="398" customFormat="1" ht="20">
      <c r="A14" s="395" t="s">
        <v>171</v>
      </c>
      <c r="B14" s="396" t="str">
        <f>'Master Costs &amp; Codes'!B47</f>
        <v>B</v>
      </c>
      <c r="C14" s="397" t="s">
        <v>172</v>
      </c>
      <c r="D14" s="527">
        <v>1500</v>
      </c>
      <c r="E14" s="539" t="s">
        <v>48</v>
      </c>
      <c r="F14" s="401"/>
      <c r="G14" s="397"/>
      <c r="I14" s="400"/>
      <c r="J14" s="400"/>
      <c r="K14" s="400"/>
      <c r="L14" s="400"/>
      <c r="M14" s="400"/>
      <c r="N14" s="400"/>
      <c r="O14" s="400"/>
      <c r="P14" s="400"/>
      <c r="Q14" s="400"/>
      <c r="R14" s="400"/>
      <c r="S14" s="400"/>
      <c r="T14" s="400"/>
      <c r="U14" s="400"/>
      <c r="V14" s="400"/>
      <c r="W14" s="400"/>
      <c r="X14" s="400"/>
      <c r="Y14" s="400"/>
      <c r="Z14" s="400"/>
      <c r="AA14" s="400"/>
      <c r="AB14" s="400"/>
      <c r="AC14" s="400"/>
      <c r="AD14" s="400"/>
      <c r="AE14" s="400"/>
      <c r="AF14" s="400"/>
      <c r="AG14" s="400"/>
      <c r="AH14" s="400"/>
      <c r="AI14" s="400"/>
      <c r="AJ14" s="400"/>
      <c r="AK14" s="400"/>
      <c r="AL14" s="400"/>
      <c r="AM14" s="400"/>
      <c r="AN14" s="400"/>
      <c r="AO14" s="400"/>
      <c r="AP14" s="400"/>
      <c r="AQ14" s="400"/>
      <c r="AR14" s="400"/>
    </row>
    <row r="15" spans="1:44" s="398" customFormat="1" ht="20">
      <c r="A15" s="402" t="s">
        <v>174</v>
      </c>
      <c r="B15" s="396" t="str">
        <f>'Master Costs &amp; Codes'!B48</f>
        <v>B</v>
      </c>
      <c r="C15" s="403" t="s">
        <v>175</v>
      </c>
      <c r="D15" s="527"/>
      <c r="E15" s="539"/>
      <c r="F15" s="397"/>
      <c r="G15" s="401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4"/>
      <c r="AI15" s="404"/>
      <c r="AJ15" s="400"/>
      <c r="AK15" s="400"/>
      <c r="AL15" s="400"/>
      <c r="AM15" s="400"/>
      <c r="AN15" s="400"/>
      <c r="AO15" s="400"/>
      <c r="AP15" s="400"/>
      <c r="AQ15" s="400"/>
      <c r="AR15" s="400"/>
    </row>
    <row r="16" spans="1:44" s="398" customFormat="1" ht="20">
      <c r="A16" s="395" t="s">
        <v>71</v>
      </c>
      <c r="B16" s="396" t="str">
        <f>'Master Costs &amp; Codes'!B17</f>
        <v>B</v>
      </c>
      <c r="C16" s="397" t="s">
        <v>560</v>
      </c>
      <c r="D16" s="527">
        <v>600</v>
      </c>
      <c r="E16" s="539" t="s">
        <v>48</v>
      </c>
      <c r="F16" s="397"/>
      <c r="G16" s="397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399"/>
      <c r="U16" s="399"/>
      <c r="V16" s="399"/>
      <c r="W16" s="399"/>
      <c r="X16" s="399"/>
      <c r="Y16" s="399"/>
      <c r="Z16" s="399"/>
      <c r="AA16" s="399"/>
      <c r="AB16" s="399"/>
      <c r="AC16" s="399"/>
      <c r="AD16" s="399"/>
      <c r="AE16" s="399"/>
      <c r="AF16" s="399"/>
      <c r="AG16" s="399"/>
      <c r="AH16" s="399"/>
      <c r="AI16" s="399"/>
      <c r="AJ16" s="399"/>
      <c r="AK16" s="399"/>
      <c r="AL16" s="399"/>
      <c r="AM16" s="399"/>
      <c r="AN16" s="399"/>
      <c r="AO16" s="399"/>
      <c r="AP16" s="399"/>
      <c r="AQ16" s="399"/>
      <c r="AR16" s="399"/>
    </row>
    <row r="17" spans="1:44" s="398" customFormat="1" ht="20">
      <c r="A17" s="395" t="s">
        <v>53</v>
      </c>
      <c r="B17" s="396" t="str">
        <f>'Master Costs &amp; Codes'!B12</f>
        <v>B</v>
      </c>
      <c r="C17" s="397" t="s">
        <v>54</v>
      </c>
      <c r="D17" s="527">
        <v>900</v>
      </c>
      <c r="E17" s="539" t="s">
        <v>48</v>
      </c>
      <c r="F17" s="397"/>
      <c r="G17" s="397"/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399"/>
      <c r="X17" s="399"/>
      <c r="Y17" s="399"/>
      <c r="Z17" s="399"/>
      <c r="AA17" s="399"/>
      <c r="AB17" s="399"/>
      <c r="AC17" s="399"/>
      <c r="AD17" s="399"/>
      <c r="AE17" s="399"/>
      <c r="AF17" s="399"/>
      <c r="AG17" s="399"/>
      <c r="AH17" s="399"/>
      <c r="AI17" s="399"/>
      <c r="AJ17" s="399"/>
      <c r="AK17" s="399"/>
      <c r="AL17" s="399"/>
      <c r="AM17" s="399"/>
      <c r="AN17" s="399"/>
      <c r="AO17" s="399"/>
      <c r="AP17" s="399"/>
      <c r="AQ17" s="399"/>
      <c r="AR17" s="399"/>
    </row>
    <row r="18" spans="1:44" s="398" customFormat="1" ht="20">
      <c r="A18" s="395" t="s">
        <v>64</v>
      </c>
      <c r="B18" s="396" t="str">
        <f>'Master Costs &amp; Codes'!B15</f>
        <v>B</v>
      </c>
      <c r="C18" s="397" t="s">
        <v>65</v>
      </c>
      <c r="D18" s="527">
        <v>1680</v>
      </c>
      <c r="E18" s="539" t="s">
        <v>48</v>
      </c>
      <c r="F18" s="397"/>
      <c r="G18" s="397"/>
      <c r="I18" s="399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399"/>
      <c r="W18" s="399"/>
      <c r="X18" s="399"/>
      <c r="Y18" s="399"/>
      <c r="Z18" s="399"/>
      <c r="AA18" s="399"/>
      <c r="AB18" s="399"/>
      <c r="AC18" s="399"/>
      <c r="AD18" s="399"/>
      <c r="AE18" s="399"/>
      <c r="AF18" s="399"/>
      <c r="AG18" s="399"/>
      <c r="AH18" s="399"/>
      <c r="AI18" s="399"/>
      <c r="AJ18" s="399"/>
      <c r="AK18" s="399"/>
      <c r="AL18" s="399"/>
      <c r="AM18" s="399"/>
      <c r="AN18" s="399"/>
      <c r="AO18" s="399"/>
      <c r="AP18" s="399"/>
      <c r="AQ18" s="399"/>
      <c r="AR18" s="399"/>
    </row>
    <row r="19" spans="1:44" s="398" customFormat="1" ht="20">
      <c r="A19" s="395" t="s">
        <v>357</v>
      </c>
      <c r="B19" s="396" t="str">
        <f>'Master Costs &amp; Codes'!B108</f>
        <v>B</v>
      </c>
      <c r="C19" s="397" t="s">
        <v>358</v>
      </c>
      <c r="D19" s="527">
        <v>160</v>
      </c>
      <c r="E19" s="539" t="s">
        <v>48</v>
      </c>
      <c r="F19" s="397"/>
      <c r="G19" s="397"/>
      <c r="I19" s="405"/>
      <c r="J19" s="405"/>
      <c r="K19" s="405"/>
      <c r="L19" s="405"/>
      <c r="M19" s="405"/>
      <c r="N19" s="405"/>
      <c r="O19" s="405"/>
      <c r="P19" s="405"/>
      <c r="Q19" s="405"/>
      <c r="R19" s="405"/>
      <c r="S19" s="405"/>
      <c r="T19" s="405"/>
      <c r="U19" s="405"/>
      <c r="V19" s="405"/>
      <c r="W19" s="405"/>
      <c r="X19" s="405"/>
      <c r="Y19" s="405"/>
      <c r="Z19" s="405"/>
      <c r="AA19" s="405"/>
      <c r="AB19" s="405"/>
      <c r="AC19" s="405"/>
      <c r="AD19" s="405"/>
      <c r="AE19" s="405"/>
      <c r="AF19" s="405"/>
      <c r="AG19" s="405"/>
      <c r="AH19" s="405"/>
      <c r="AI19" s="405"/>
      <c r="AJ19" s="399"/>
      <c r="AK19" s="399"/>
      <c r="AL19" s="399"/>
      <c r="AM19" s="399"/>
      <c r="AN19" s="399"/>
      <c r="AO19" s="399"/>
      <c r="AP19" s="399"/>
      <c r="AQ19" s="399"/>
      <c r="AR19" s="399"/>
    </row>
    <row r="20" spans="1:44" s="398" customFormat="1" ht="20">
      <c r="A20" s="395" t="s">
        <v>114</v>
      </c>
      <c r="B20" s="396" t="str">
        <f>'Master Costs &amp; Codes'!B28</f>
        <v>B</v>
      </c>
      <c r="C20" s="397" t="s">
        <v>115</v>
      </c>
      <c r="D20" s="527">
        <v>230</v>
      </c>
      <c r="E20" s="539" t="s">
        <v>117</v>
      </c>
      <c r="F20" s="397"/>
      <c r="G20" s="397"/>
      <c r="I20" s="405"/>
      <c r="J20" s="405"/>
      <c r="K20" s="405"/>
      <c r="L20" s="405"/>
      <c r="M20" s="405"/>
      <c r="N20" s="405"/>
      <c r="O20" s="405"/>
      <c r="P20" s="405"/>
      <c r="Q20" s="405"/>
      <c r="R20" s="405"/>
      <c r="S20" s="405"/>
      <c r="T20" s="405"/>
      <c r="U20" s="405"/>
      <c r="V20" s="405"/>
      <c r="W20" s="405"/>
      <c r="X20" s="405"/>
      <c r="Y20" s="405"/>
      <c r="Z20" s="405"/>
      <c r="AA20" s="405"/>
      <c r="AB20" s="405"/>
      <c r="AC20" s="405"/>
      <c r="AD20" s="405"/>
      <c r="AE20" s="405"/>
      <c r="AF20" s="405"/>
      <c r="AG20" s="405"/>
      <c r="AH20" s="405"/>
      <c r="AI20" s="405"/>
      <c r="AJ20" s="399"/>
      <c r="AK20" s="399"/>
      <c r="AL20" s="399"/>
      <c r="AM20" s="399"/>
      <c r="AN20" s="399"/>
      <c r="AO20" s="399"/>
      <c r="AP20" s="399"/>
      <c r="AQ20" s="399"/>
      <c r="AR20" s="399"/>
    </row>
    <row r="21" spans="1:44" s="398" customFormat="1" ht="20">
      <c r="A21" s="395" t="s">
        <v>40</v>
      </c>
      <c r="B21" s="396" t="str">
        <f>'Master Costs &amp; Codes'!B9</f>
        <v>B</v>
      </c>
      <c r="C21" s="397" t="s">
        <v>556</v>
      </c>
      <c r="D21" s="527">
        <v>42</v>
      </c>
      <c r="E21" s="539" t="s">
        <v>25</v>
      </c>
      <c r="F21" s="397"/>
      <c r="G21" s="397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405"/>
      <c r="Y21" s="405"/>
      <c r="Z21" s="405"/>
      <c r="AA21" s="405"/>
      <c r="AB21" s="405"/>
      <c r="AC21" s="405"/>
      <c r="AD21" s="405"/>
      <c r="AE21" s="405"/>
      <c r="AF21" s="405"/>
      <c r="AG21" s="405"/>
      <c r="AH21" s="405"/>
      <c r="AI21" s="405"/>
      <c r="AJ21" s="399"/>
      <c r="AK21" s="399"/>
      <c r="AL21" s="399"/>
      <c r="AM21" s="399"/>
      <c r="AN21" s="399"/>
      <c r="AO21" s="399"/>
      <c r="AP21" s="399"/>
      <c r="AQ21" s="399"/>
      <c r="AR21" s="399"/>
    </row>
    <row r="22" spans="1:44" s="398" customFormat="1" ht="20">
      <c r="A22" s="395" t="s">
        <v>118</v>
      </c>
      <c r="B22" s="396" t="str">
        <f>'Master Costs &amp; Codes'!B29</f>
        <v>B</v>
      </c>
      <c r="C22" s="397" t="s">
        <v>119</v>
      </c>
      <c r="D22" s="527">
        <v>1650</v>
      </c>
      <c r="E22" s="539" t="s">
        <v>48</v>
      </c>
      <c r="F22" s="397"/>
      <c r="G22" s="397"/>
      <c r="I22" s="405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405"/>
      <c r="Y22" s="405"/>
      <c r="Z22" s="405"/>
      <c r="AA22" s="405"/>
      <c r="AB22" s="405"/>
      <c r="AC22" s="405"/>
      <c r="AD22" s="405"/>
      <c r="AE22" s="405"/>
      <c r="AF22" s="405"/>
      <c r="AG22" s="405"/>
      <c r="AH22" s="405"/>
      <c r="AI22" s="405"/>
      <c r="AJ22" s="399"/>
      <c r="AK22" s="399"/>
      <c r="AL22" s="399"/>
      <c r="AM22" s="399"/>
      <c r="AN22" s="399"/>
      <c r="AO22" s="399"/>
      <c r="AP22" s="399"/>
      <c r="AQ22" s="399"/>
      <c r="AR22" s="399"/>
    </row>
    <row r="23" spans="1:44" s="336" customFormat="1" ht="20">
      <c r="A23" s="345" t="s">
        <v>177</v>
      </c>
      <c r="B23" s="393" t="str">
        <f>'Master Costs &amp; Codes'!B49</f>
        <v>Book Bags</v>
      </c>
      <c r="C23" s="350" t="s">
        <v>574</v>
      </c>
      <c r="D23" s="526">
        <v>2</v>
      </c>
      <c r="E23" s="540" t="s">
        <v>181</v>
      </c>
      <c r="F23" s="395" t="s">
        <v>1068</v>
      </c>
      <c r="G23" s="364"/>
      <c r="I23" s="337"/>
      <c r="J23" s="344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  <c r="AH23" s="338"/>
      <c r="AI23" s="338"/>
      <c r="AJ23" s="335"/>
      <c r="AK23" s="335"/>
      <c r="AL23" s="335"/>
      <c r="AM23" s="335"/>
      <c r="AN23" s="335"/>
      <c r="AO23" s="335"/>
      <c r="AP23" s="335"/>
      <c r="AQ23" s="335"/>
      <c r="AR23" s="335"/>
    </row>
    <row r="24" spans="1:44" s="336" customFormat="1" ht="20">
      <c r="A24" s="347" t="s">
        <v>408</v>
      </c>
      <c r="B24" s="393" t="str">
        <f>'Master Costs &amp; Codes'!B124</f>
        <v>Buckets</v>
      </c>
      <c r="C24" s="366" t="s">
        <v>615</v>
      </c>
      <c r="D24" s="528">
        <v>12</v>
      </c>
      <c r="E24" s="540" t="s">
        <v>616</v>
      </c>
      <c r="F24" s="350"/>
      <c r="G24" s="367"/>
      <c r="I24" s="341"/>
      <c r="J24" s="341"/>
      <c r="K24" s="341"/>
      <c r="L24" s="341"/>
      <c r="M24" s="341"/>
      <c r="N24" s="341"/>
      <c r="O24" s="341"/>
      <c r="P24" s="339"/>
      <c r="Q24" s="339"/>
      <c r="R24" s="339"/>
      <c r="S24" s="339"/>
      <c r="T24" s="339"/>
      <c r="U24" s="339"/>
      <c r="V24" s="339"/>
      <c r="W24" s="339"/>
      <c r="X24" s="339"/>
      <c r="Y24" s="339"/>
      <c r="Z24" s="339"/>
      <c r="AA24" s="339"/>
      <c r="AB24" s="339"/>
      <c r="AC24" s="339"/>
      <c r="AD24" s="339"/>
      <c r="AE24" s="339"/>
      <c r="AF24" s="339"/>
      <c r="AG24" s="339"/>
      <c r="AH24" s="339"/>
      <c r="AI24" s="339"/>
      <c r="AJ24" s="340"/>
      <c r="AK24" s="340"/>
      <c r="AL24" s="340"/>
      <c r="AM24" s="340"/>
      <c r="AN24" s="340"/>
      <c r="AO24" s="340"/>
      <c r="AP24" s="340"/>
      <c r="AQ24" s="340"/>
      <c r="AR24" s="340"/>
    </row>
    <row r="25" spans="1:44" s="336" customFormat="1" ht="20">
      <c r="A25" s="345" t="s">
        <v>124</v>
      </c>
      <c r="B25" s="393" t="str">
        <f>'Master Costs &amp; Codes'!B31</f>
        <v>Buckets</v>
      </c>
      <c r="C25" s="350" t="s">
        <v>566</v>
      </c>
      <c r="D25" s="526">
        <v>11</v>
      </c>
      <c r="E25" s="538" t="s">
        <v>25</v>
      </c>
      <c r="F25" s="352"/>
      <c r="G25" s="352"/>
      <c r="I25" s="351"/>
      <c r="J25" s="351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8"/>
      <c r="W25" s="338"/>
      <c r="X25" s="338"/>
      <c r="Y25" s="338"/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5"/>
      <c r="AK25" s="335"/>
      <c r="AL25" s="335"/>
      <c r="AM25" s="335"/>
      <c r="AN25" s="335"/>
      <c r="AO25" s="335"/>
      <c r="AP25" s="335"/>
      <c r="AQ25" s="335"/>
      <c r="AR25" s="335"/>
    </row>
    <row r="26" spans="1:44" s="336" customFormat="1" ht="20">
      <c r="A26" s="345" t="s">
        <v>434</v>
      </c>
      <c r="B26" s="393" t="str">
        <f>'Master Costs &amp; Codes'!B131</f>
        <v>Buckets</v>
      </c>
      <c r="C26" s="350" t="s">
        <v>623</v>
      </c>
      <c r="D26" s="526">
        <v>12</v>
      </c>
      <c r="E26" s="538" t="s">
        <v>25</v>
      </c>
      <c r="F26" s="350"/>
      <c r="G26" s="350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338"/>
      <c r="AI26" s="338"/>
      <c r="AJ26" s="335"/>
      <c r="AK26" s="335"/>
      <c r="AL26" s="335"/>
      <c r="AM26" s="335"/>
      <c r="AN26" s="335"/>
      <c r="AO26" s="335"/>
      <c r="AP26" s="335"/>
      <c r="AQ26" s="335"/>
      <c r="AR26" s="335"/>
    </row>
    <row r="27" spans="1:44" s="398" customFormat="1" ht="20">
      <c r="A27" s="406" t="s">
        <v>631</v>
      </c>
      <c r="B27" s="396" t="str">
        <f>'Master Costs &amp; Codes'!B150</f>
        <v>C</v>
      </c>
      <c r="C27" s="407" t="s">
        <v>632</v>
      </c>
      <c r="D27" s="529">
        <v>4</v>
      </c>
      <c r="E27" s="541" t="s">
        <v>25</v>
      </c>
      <c r="F27" s="397"/>
      <c r="G27" s="403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405"/>
      <c r="Y27" s="405"/>
      <c r="Z27" s="405"/>
      <c r="AA27" s="405"/>
      <c r="AB27" s="405"/>
      <c r="AC27" s="405"/>
      <c r="AD27" s="405"/>
      <c r="AE27" s="405"/>
      <c r="AF27" s="405"/>
      <c r="AG27" s="405"/>
      <c r="AH27" s="405"/>
      <c r="AI27" s="405"/>
      <c r="AJ27" s="399"/>
      <c r="AK27" s="399"/>
      <c r="AL27" s="399"/>
      <c r="AM27" s="399"/>
      <c r="AN27" s="399"/>
      <c r="AO27" s="399"/>
      <c r="AP27" s="399"/>
      <c r="AQ27" s="399"/>
      <c r="AR27" s="399"/>
    </row>
    <row r="28" spans="1:44" s="398" customFormat="1" ht="20">
      <c r="A28" s="395" t="s">
        <v>94</v>
      </c>
      <c r="B28" s="396" t="str">
        <f>'Master Costs &amp; Codes'!B24</f>
        <v>C</v>
      </c>
      <c r="C28" s="397" t="s">
        <v>96</v>
      </c>
      <c r="D28" s="527">
        <v>300</v>
      </c>
      <c r="E28" s="539" t="s">
        <v>48</v>
      </c>
      <c r="F28" s="397"/>
      <c r="G28" s="397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4"/>
      <c r="AD28" s="404"/>
      <c r="AE28" s="404"/>
      <c r="AF28" s="404"/>
      <c r="AG28" s="404"/>
      <c r="AH28" s="404"/>
      <c r="AI28" s="404"/>
      <c r="AJ28" s="400"/>
      <c r="AK28" s="400"/>
      <c r="AL28" s="400"/>
      <c r="AM28" s="400"/>
      <c r="AN28" s="400"/>
      <c r="AO28" s="400"/>
      <c r="AP28" s="400"/>
      <c r="AQ28" s="400"/>
      <c r="AR28" s="400"/>
    </row>
    <row r="29" spans="1:44" s="398" customFormat="1" ht="20">
      <c r="A29" s="395" t="s">
        <v>313</v>
      </c>
      <c r="B29" s="396" t="str">
        <f>'Master Costs &amp; Codes'!B94</f>
        <v>C</v>
      </c>
      <c r="C29" s="397" t="s">
        <v>314</v>
      </c>
      <c r="D29" s="527">
        <v>50</v>
      </c>
      <c r="E29" s="539" t="s">
        <v>25</v>
      </c>
      <c r="F29" s="397"/>
      <c r="G29" s="397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8"/>
      <c r="X29" s="408"/>
      <c r="Y29" s="408"/>
      <c r="Z29" s="408"/>
      <c r="AA29" s="408"/>
      <c r="AB29" s="408"/>
      <c r="AC29" s="408"/>
      <c r="AD29" s="408"/>
      <c r="AE29" s="408"/>
      <c r="AF29" s="408"/>
      <c r="AG29" s="408"/>
      <c r="AH29" s="408"/>
      <c r="AI29" s="408"/>
      <c r="AJ29" s="399"/>
      <c r="AK29" s="399"/>
      <c r="AL29" s="399"/>
      <c r="AM29" s="399"/>
      <c r="AN29" s="399"/>
      <c r="AO29" s="399"/>
      <c r="AP29" s="399"/>
      <c r="AQ29" s="399"/>
      <c r="AR29" s="399"/>
    </row>
    <row r="30" spans="1:44" s="398" customFormat="1" ht="20">
      <c r="A30" s="395" t="s">
        <v>153</v>
      </c>
      <c r="B30" s="396" t="str">
        <f>'Master Costs &amp; Codes'!B41</f>
        <v>C</v>
      </c>
      <c r="C30" s="397" t="s">
        <v>154</v>
      </c>
      <c r="D30" s="527">
        <v>600</v>
      </c>
      <c r="E30" s="539" t="s">
        <v>48</v>
      </c>
      <c r="F30" s="409"/>
      <c r="G30" s="409"/>
      <c r="K30" s="410"/>
      <c r="L30" s="410"/>
      <c r="M30" s="400"/>
      <c r="N30" s="400"/>
      <c r="O30" s="400"/>
      <c r="P30" s="400"/>
      <c r="Q30" s="400"/>
      <c r="R30" s="400"/>
      <c r="S30" s="400"/>
      <c r="T30" s="400"/>
      <c r="U30" s="400"/>
      <c r="V30" s="400"/>
      <c r="W30" s="400"/>
      <c r="X30" s="400"/>
      <c r="Y30" s="400"/>
      <c r="Z30" s="400"/>
      <c r="AA30" s="400"/>
      <c r="AB30" s="400"/>
      <c r="AC30" s="400"/>
      <c r="AD30" s="400"/>
      <c r="AE30" s="400"/>
      <c r="AF30" s="400"/>
      <c r="AG30" s="400"/>
      <c r="AH30" s="400"/>
      <c r="AI30" s="400"/>
      <c r="AJ30" s="400"/>
      <c r="AK30" s="400"/>
      <c r="AL30" s="400"/>
      <c r="AM30" s="400"/>
      <c r="AN30" s="400"/>
      <c r="AO30" s="400"/>
      <c r="AP30" s="400"/>
      <c r="AQ30" s="400"/>
      <c r="AR30" s="400"/>
    </row>
    <row r="31" spans="1:44" s="398" customFormat="1" ht="20">
      <c r="A31" s="395" t="s">
        <v>262</v>
      </c>
      <c r="B31" s="396" t="str">
        <f>'Master Costs &amp; Codes'!B78</f>
        <v>C</v>
      </c>
      <c r="C31" s="397" t="s">
        <v>589</v>
      </c>
      <c r="D31" s="527">
        <v>400</v>
      </c>
      <c r="E31" s="539" t="s">
        <v>48</v>
      </c>
      <c r="F31" s="397"/>
      <c r="G31" s="397"/>
      <c r="I31" s="400"/>
      <c r="J31" s="400"/>
      <c r="K31" s="400"/>
      <c r="L31" s="400"/>
      <c r="M31" s="400"/>
      <c r="N31" s="400"/>
      <c r="O31" s="400"/>
      <c r="P31" s="400"/>
      <c r="Q31" s="400"/>
      <c r="R31" s="400"/>
      <c r="S31" s="400"/>
      <c r="T31" s="400"/>
      <c r="U31" s="400"/>
      <c r="V31" s="400"/>
      <c r="W31" s="400"/>
      <c r="X31" s="400"/>
      <c r="Y31" s="400"/>
      <c r="Z31" s="400"/>
      <c r="AA31" s="400"/>
      <c r="AB31" s="400"/>
      <c r="AC31" s="400"/>
      <c r="AD31" s="400"/>
      <c r="AE31" s="400"/>
      <c r="AF31" s="400"/>
      <c r="AG31" s="400"/>
      <c r="AH31" s="400"/>
      <c r="AI31" s="400"/>
      <c r="AJ31" s="400"/>
      <c r="AK31" s="400"/>
      <c r="AL31" s="400"/>
      <c r="AM31" s="400"/>
      <c r="AN31" s="400"/>
      <c r="AO31" s="400"/>
      <c r="AP31" s="400"/>
      <c r="AQ31" s="400"/>
      <c r="AR31" s="400"/>
    </row>
    <row r="32" spans="1:44" s="398" customFormat="1" ht="20">
      <c r="A32" s="395" t="s">
        <v>274</v>
      </c>
      <c r="B32" s="396" t="str">
        <f>'Master Costs &amp; Codes'!B82</f>
        <v>C</v>
      </c>
      <c r="C32" s="397" t="s">
        <v>275</v>
      </c>
      <c r="D32" s="527">
        <v>12</v>
      </c>
      <c r="E32" s="539" t="s">
        <v>25</v>
      </c>
      <c r="F32" s="397"/>
      <c r="G32" s="397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405"/>
      <c r="Y32" s="405"/>
      <c r="Z32" s="405"/>
      <c r="AA32" s="405"/>
      <c r="AB32" s="405"/>
      <c r="AC32" s="405"/>
      <c r="AD32" s="405"/>
      <c r="AE32" s="405"/>
      <c r="AF32" s="405"/>
      <c r="AG32" s="405"/>
      <c r="AH32" s="405"/>
      <c r="AI32" s="405"/>
      <c r="AJ32" s="399"/>
      <c r="AK32" s="399"/>
      <c r="AL32" s="399"/>
      <c r="AM32" s="399"/>
      <c r="AN32" s="399"/>
      <c r="AO32" s="399"/>
      <c r="AP32" s="399"/>
      <c r="AQ32" s="399"/>
      <c r="AR32" s="399"/>
    </row>
    <row r="33" spans="1:44" s="398" customFormat="1" ht="20">
      <c r="A33" s="395" t="s">
        <v>280</v>
      </c>
      <c r="B33" s="396" t="str">
        <f>'Master Costs &amp; Codes'!B84</f>
        <v>C</v>
      </c>
      <c r="C33" s="397" t="s">
        <v>281</v>
      </c>
      <c r="D33" s="527">
        <v>30</v>
      </c>
      <c r="E33" s="539" t="s">
        <v>25</v>
      </c>
      <c r="F33" s="397"/>
      <c r="G33" s="397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404"/>
      <c r="AE33" s="404"/>
      <c r="AF33" s="404"/>
      <c r="AG33" s="404"/>
      <c r="AH33" s="404"/>
      <c r="AI33" s="404"/>
      <c r="AJ33" s="400"/>
      <c r="AK33" s="400"/>
      <c r="AL33" s="400"/>
      <c r="AM33" s="400"/>
      <c r="AN33" s="400"/>
      <c r="AO33" s="400"/>
      <c r="AP33" s="400"/>
      <c r="AQ33" s="400"/>
      <c r="AR33" s="400"/>
    </row>
    <row r="34" spans="1:44" s="398" customFormat="1" ht="20">
      <c r="A34" s="395" t="s">
        <v>291</v>
      </c>
      <c r="B34" s="396" t="str">
        <f>'Master Costs &amp; Codes'!B87</f>
        <v>C</v>
      </c>
      <c r="C34" s="397" t="s">
        <v>292</v>
      </c>
      <c r="D34" s="527">
        <v>100</v>
      </c>
      <c r="E34" s="539" t="s">
        <v>25</v>
      </c>
      <c r="F34" s="397"/>
      <c r="G34" s="397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399"/>
      <c r="AK34" s="399"/>
      <c r="AL34" s="399"/>
      <c r="AM34" s="399"/>
      <c r="AN34" s="399"/>
      <c r="AO34" s="399"/>
      <c r="AP34" s="399"/>
      <c r="AQ34" s="399"/>
      <c r="AR34" s="399"/>
    </row>
    <row r="35" spans="1:44" s="336" customFormat="1" ht="20">
      <c r="A35" s="345" t="s">
        <v>344</v>
      </c>
      <c r="B35" s="393" t="str">
        <f>'Master Costs &amp; Codes'!B104</f>
        <v>D</v>
      </c>
      <c r="C35" s="350" t="s">
        <v>601</v>
      </c>
      <c r="D35" s="526">
        <v>770</v>
      </c>
      <c r="E35" s="538" t="s">
        <v>33</v>
      </c>
      <c r="F35" s="350"/>
      <c r="G35" s="350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339"/>
      <c r="AJ35" s="340"/>
      <c r="AK35" s="340"/>
      <c r="AL35" s="340"/>
      <c r="AM35" s="340"/>
      <c r="AN35" s="340"/>
      <c r="AO35" s="340"/>
      <c r="AP35" s="340"/>
      <c r="AQ35" s="340"/>
      <c r="AR35" s="340"/>
    </row>
    <row r="36" spans="1:44" s="336" customFormat="1" ht="20">
      <c r="A36" s="345" t="s">
        <v>156</v>
      </c>
      <c r="B36" s="393" t="str">
        <f>'Master Costs &amp; Codes'!B42</f>
        <v>D</v>
      </c>
      <c r="C36" s="350" t="s">
        <v>157</v>
      </c>
      <c r="D36" s="526">
        <v>1</v>
      </c>
      <c r="E36" s="538" t="s">
        <v>70</v>
      </c>
      <c r="F36" s="352"/>
      <c r="G36" s="367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39"/>
      <c r="V36" s="339"/>
      <c r="W36" s="339"/>
      <c r="X36" s="339"/>
      <c r="Y36" s="339"/>
      <c r="Z36" s="339"/>
      <c r="AA36" s="339"/>
      <c r="AB36" s="339"/>
      <c r="AC36" s="339"/>
      <c r="AD36" s="339"/>
      <c r="AE36" s="339"/>
      <c r="AF36" s="339"/>
      <c r="AG36" s="339"/>
      <c r="AH36" s="339"/>
      <c r="AI36" s="339"/>
      <c r="AJ36" s="340"/>
      <c r="AK36" s="340"/>
      <c r="AL36" s="340"/>
      <c r="AM36" s="340"/>
      <c r="AN36" s="340"/>
      <c r="AO36" s="340"/>
      <c r="AP36" s="340"/>
      <c r="AQ36" s="340"/>
      <c r="AR36" s="340"/>
    </row>
    <row r="37" spans="1:44" s="336" customFormat="1" ht="20">
      <c r="A37" s="345" t="s">
        <v>162</v>
      </c>
      <c r="B37" s="393" t="str">
        <f>'Master Costs &amp; Codes'!B44</f>
        <v>D</v>
      </c>
      <c r="C37" s="350" t="s">
        <v>163</v>
      </c>
      <c r="D37" s="526">
        <v>1</v>
      </c>
      <c r="E37" s="538" t="s">
        <v>70</v>
      </c>
      <c r="F37" s="350"/>
      <c r="G37" s="350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39"/>
      <c r="AB37" s="339"/>
      <c r="AC37" s="339"/>
      <c r="AD37" s="339"/>
      <c r="AE37" s="339"/>
      <c r="AF37" s="339"/>
      <c r="AG37" s="339"/>
      <c r="AH37" s="339"/>
      <c r="AI37" s="339"/>
      <c r="AJ37" s="340"/>
      <c r="AK37" s="340"/>
      <c r="AL37" s="340"/>
      <c r="AM37" s="340"/>
      <c r="AN37" s="340"/>
      <c r="AO37" s="340"/>
      <c r="AP37" s="340"/>
      <c r="AQ37" s="340"/>
      <c r="AR37" s="340"/>
    </row>
    <row r="38" spans="1:44" s="336" customFormat="1" ht="20">
      <c r="A38" s="345" t="s">
        <v>98</v>
      </c>
      <c r="B38" s="393" t="str">
        <f>'Master Costs &amp; Codes'!B25</f>
        <v>D</v>
      </c>
      <c r="C38" s="366" t="s">
        <v>100</v>
      </c>
      <c r="D38" s="526">
        <v>6</v>
      </c>
      <c r="E38" s="538" t="s">
        <v>565</v>
      </c>
      <c r="F38" s="350"/>
      <c r="G38" s="350"/>
      <c r="I38" s="338"/>
      <c r="J38" s="338"/>
      <c r="K38" s="338"/>
      <c r="L38" s="338"/>
      <c r="M38" s="338"/>
      <c r="N38" s="338"/>
      <c r="O38" s="338"/>
      <c r="P38" s="338"/>
      <c r="Q38" s="338"/>
      <c r="R38" s="338"/>
      <c r="S38" s="338"/>
      <c r="T38" s="338"/>
      <c r="U38" s="338"/>
      <c r="V38" s="338"/>
      <c r="W38" s="338"/>
      <c r="X38" s="338"/>
      <c r="Y38" s="338"/>
      <c r="Z38" s="338"/>
      <c r="AA38" s="338"/>
      <c r="AB38" s="338"/>
      <c r="AC38" s="338"/>
      <c r="AD38" s="338"/>
      <c r="AE38" s="338"/>
      <c r="AF38" s="338"/>
      <c r="AG38" s="338"/>
      <c r="AH38" s="338"/>
      <c r="AI38" s="338"/>
      <c r="AJ38" s="335"/>
      <c r="AK38" s="335"/>
      <c r="AL38" s="335"/>
      <c r="AM38" s="335"/>
      <c r="AN38" s="335"/>
      <c r="AO38" s="335"/>
      <c r="AP38" s="335"/>
      <c r="AQ38" s="335"/>
      <c r="AR38" s="335"/>
    </row>
    <row r="39" spans="1:44" s="336" customFormat="1" ht="20">
      <c r="A39" s="345" t="s">
        <v>265</v>
      </c>
      <c r="B39" s="393" t="str">
        <f>'Master Costs &amp; Codes'!B79</f>
        <v>D</v>
      </c>
      <c r="C39" s="350" t="s">
        <v>266</v>
      </c>
      <c r="D39" s="526">
        <v>32</v>
      </c>
      <c r="E39" s="538" t="s">
        <v>25</v>
      </c>
      <c r="F39" s="350"/>
      <c r="G39" s="350"/>
      <c r="I39" s="338"/>
      <c r="J39" s="338"/>
      <c r="K39" s="338"/>
      <c r="L39" s="338"/>
      <c r="M39" s="338"/>
      <c r="N39" s="338"/>
      <c r="O39" s="338"/>
      <c r="P39" s="338"/>
      <c r="Q39" s="338"/>
      <c r="R39" s="338"/>
      <c r="S39" s="338"/>
      <c r="T39" s="338"/>
      <c r="U39" s="338"/>
      <c r="V39" s="338"/>
      <c r="W39" s="338"/>
      <c r="X39" s="338"/>
      <c r="Y39" s="338"/>
      <c r="Z39" s="338"/>
      <c r="AA39" s="338"/>
      <c r="AB39" s="338"/>
      <c r="AC39" s="338"/>
      <c r="AD39" s="338"/>
      <c r="AE39" s="338"/>
      <c r="AF39" s="338"/>
      <c r="AG39" s="338"/>
      <c r="AH39" s="338"/>
      <c r="AI39" s="338"/>
      <c r="AJ39" s="335"/>
      <c r="AK39" s="335"/>
      <c r="AL39" s="335"/>
      <c r="AM39" s="335"/>
      <c r="AN39" s="335"/>
      <c r="AO39" s="335"/>
      <c r="AP39" s="335"/>
      <c r="AQ39" s="335"/>
      <c r="AR39" s="335"/>
    </row>
    <row r="40" spans="1:44" s="336" customFormat="1" ht="20">
      <c r="A40" s="345" t="s">
        <v>259</v>
      </c>
      <c r="B40" s="393" t="str">
        <f>'Master Costs &amp; Codes'!B77</f>
        <v>D</v>
      </c>
      <c r="C40" s="350" t="s">
        <v>588</v>
      </c>
      <c r="D40" s="526">
        <v>1600</v>
      </c>
      <c r="E40" s="538" t="s">
        <v>25</v>
      </c>
      <c r="F40" s="350"/>
      <c r="G40" s="350"/>
      <c r="I40" s="339"/>
      <c r="J40" s="339"/>
      <c r="K40" s="339"/>
      <c r="L40" s="339"/>
      <c r="M40" s="339"/>
      <c r="N40" s="339"/>
      <c r="O40" s="339"/>
      <c r="P40" s="339"/>
      <c r="Q40" s="339"/>
      <c r="R40" s="339"/>
      <c r="S40" s="339"/>
      <c r="T40" s="339"/>
      <c r="U40" s="339"/>
      <c r="V40" s="339"/>
      <c r="W40" s="339"/>
      <c r="X40" s="339"/>
      <c r="Y40" s="339"/>
      <c r="Z40" s="339"/>
      <c r="AA40" s="339"/>
      <c r="AB40" s="339"/>
      <c r="AC40" s="339"/>
      <c r="AD40" s="339"/>
      <c r="AE40" s="339"/>
      <c r="AF40" s="339"/>
      <c r="AG40" s="339"/>
      <c r="AH40" s="339"/>
      <c r="AI40" s="339"/>
      <c r="AJ40" s="340"/>
      <c r="AK40" s="340"/>
      <c r="AL40" s="340"/>
      <c r="AM40" s="340"/>
      <c r="AN40" s="340"/>
      <c r="AO40" s="340"/>
      <c r="AP40" s="340"/>
      <c r="AQ40" s="340"/>
      <c r="AR40" s="340"/>
    </row>
    <row r="41" spans="1:44" s="336" customFormat="1" ht="20">
      <c r="A41" s="345" t="s">
        <v>136</v>
      </c>
      <c r="B41" s="393" t="str">
        <f>'Master Costs &amp; Codes'!B35</f>
        <v>D</v>
      </c>
      <c r="C41" s="350" t="s">
        <v>137</v>
      </c>
      <c r="D41" s="526">
        <v>400</v>
      </c>
      <c r="E41" s="538" t="s">
        <v>25</v>
      </c>
      <c r="F41" s="350"/>
      <c r="G41" s="350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  <c r="T41" s="349"/>
      <c r="U41" s="349"/>
      <c r="V41" s="349"/>
      <c r="W41" s="349"/>
      <c r="X41" s="349"/>
      <c r="Y41" s="349"/>
      <c r="Z41" s="349"/>
      <c r="AA41" s="349"/>
      <c r="AB41" s="349"/>
      <c r="AC41" s="349"/>
      <c r="AD41" s="349"/>
      <c r="AE41" s="349"/>
      <c r="AF41" s="349"/>
      <c r="AG41" s="349"/>
      <c r="AH41" s="349"/>
      <c r="AI41" s="349"/>
      <c r="AJ41" s="340"/>
      <c r="AK41" s="340"/>
      <c r="AL41" s="340"/>
      <c r="AM41" s="340"/>
      <c r="AN41" s="340"/>
      <c r="AO41" s="340"/>
      <c r="AP41" s="340"/>
      <c r="AQ41" s="340"/>
      <c r="AR41" s="340"/>
    </row>
    <row r="42" spans="1:44" s="336" customFormat="1" ht="20">
      <c r="A42" s="345" t="s">
        <v>139</v>
      </c>
      <c r="B42" s="393" t="str">
        <f>'Master Costs &amp; Codes'!B36</f>
        <v>D</v>
      </c>
      <c r="C42" s="350" t="s">
        <v>140</v>
      </c>
      <c r="D42" s="526">
        <v>800</v>
      </c>
      <c r="E42" s="538" t="s">
        <v>25</v>
      </c>
      <c r="F42" s="350"/>
      <c r="G42" s="350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340"/>
      <c r="AK42" s="340"/>
      <c r="AL42" s="340"/>
      <c r="AM42" s="340"/>
      <c r="AN42" s="340"/>
      <c r="AO42" s="340"/>
      <c r="AP42" s="340"/>
      <c r="AQ42" s="340"/>
      <c r="AR42" s="340"/>
    </row>
    <row r="43" spans="1:44" s="336" customFormat="1" ht="20">
      <c r="A43" s="395" t="s">
        <v>506</v>
      </c>
      <c r="B43" s="396" t="str">
        <f>'Master Costs &amp; Codes'!B158</f>
        <v>E</v>
      </c>
      <c r="C43" s="397" t="s">
        <v>640</v>
      </c>
      <c r="D43" s="527">
        <v>1</v>
      </c>
      <c r="E43" s="539" t="s">
        <v>641</v>
      </c>
      <c r="F43" s="397"/>
      <c r="G43" s="397"/>
      <c r="H43" s="398"/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  <c r="T43" s="404"/>
      <c r="U43" s="404"/>
      <c r="V43" s="404"/>
      <c r="W43" s="404"/>
      <c r="X43" s="404"/>
      <c r="Y43" s="404"/>
      <c r="Z43" s="404"/>
      <c r="AA43" s="404"/>
      <c r="AB43" s="404"/>
      <c r="AC43" s="404"/>
      <c r="AD43" s="404"/>
      <c r="AE43" s="404"/>
      <c r="AF43" s="404"/>
      <c r="AG43" s="404"/>
      <c r="AH43" s="404"/>
      <c r="AI43" s="404"/>
      <c r="AJ43" s="400"/>
      <c r="AK43" s="400"/>
      <c r="AL43" s="400"/>
      <c r="AM43" s="400"/>
      <c r="AN43" s="400"/>
      <c r="AO43" s="400"/>
      <c r="AP43" s="400"/>
      <c r="AQ43" s="400"/>
      <c r="AR43" s="400"/>
    </row>
    <row r="44" spans="1:44" s="398" customFormat="1" ht="20">
      <c r="A44" s="395" t="s">
        <v>443</v>
      </c>
      <c r="B44" s="396" t="str">
        <f>'Master Costs &amp; Codes'!B134</f>
        <v>E</v>
      </c>
      <c r="C44" s="397" t="s">
        <v>444</v>
      </c>
      <c r="D44" s="527">
        <v>10</v>
      </c>
      <c r="E44" s="539" t="s">
        <v>25</v>
      </c>
      <c r="F44" s="397"/>
      <c r="G44" s="397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0"/>
      <c r="AK44" s="400"/>
      <c r="AL44" s="400"/>
      <c r="AM44" s="400"/>
      <c r="AN44" s="400"/>
      <c r="AO44" s="400"/>
      <c r="AP44" s="400"/>
      <c r="AQ44" s="400"/>
      <c r="AR44" s="400"/>
    </row>
    <row r="45" spans="1:44" s="398" customFormat="1" ht="20">
      <c r="A45" s="395" t="s">
        <v>347</v>
      </c>
      <c r="B45" s="396" t="str">
        <f>'Master Costs &amp; Codes'!B105</f>
        <v>E</v>
      </c>
      <c r="C45" s="411" t="s">
        <v>602</v>
      </c>
      <c r="D45" s="527">
        <v>6</v>
      </c>
      <c r="E45" s="539" t="s">
        <v>25</v>
      </c>
      <c r="F45" s="397"/>
      <c r="G45" s="397"/>
      <c r="I45" s="408"/>
      <c r="J45" s="408"/>
      <c r="K45" s="408"/>
      <c r="L45" s="408"/>
      <c r="M45" s="408"/>
      <c r="N45" s="408"/>
      <c r="O45" s="408"/>
      <c r="P45" s="408"/>
      <c r="Q45" s="408"/>
      <c r="R45" s="408"/>
      <c r="S45" s="408"/>
      <c r="T45" s="408"/>
      <c r="U45" s="408"/>
      <c r="V45" s="408"/>
      <c r="W45" s="408"/>
      <c r="X45" s="408"/>
      <c r="Y45" s="408"/>
      <c r="Z45" s="408"/>
      <c r="AA45" s="408"/>
      <c r="AB45" s="408"/>
      <c r="AC45" s="408"/>
      <c r="AD45" s="408"/>
      <c r="AE45" s="408"/>
      <c r="AF45" s="408"/>
      <c r="AG45" s="408"/>
      <c r="AH45" s="408"/>
      <c r="AI45" s="408"/>
      <c r="AJ45" s="399"/>
      <c r="AK45" s="399"/>
      <c r="AL45" s="399"/>
      <c r="AM45" s="399"/>
      <c r="AN45" s="399"/>
      <c r="AO45" s="399"/>
      <c r="AP45" s="399"/>
      <c r="AQ45" s="399"/>
      <c r="AR45" s="399"/>
    </row>
    <row r="46" spans="1:44" s="398" customFormat="1" ht="20">
      <c r="A46" s="395" t="s">
        <v>446</v>
      </c>
      <c r="B46" s="396" t="str">
        <f>'Master Costs &amp; Codes'!B135</f>
        <v>E</v>
      </c>
      <c r="C46" s="397" t="s">
        <v>447</v>
      </c>
      <c r="D46" s="527">
        <v>36</v>
      </c>
      <c r="E46" s="539" t="s">
        <v>25</v>
      </c>
      <c r="F46" s="397"/>
      <c r="G46" s="397"/>
      <c r="I46" s="419"/>
      <c r="J46" s="419"/>
      <c r="K46" s="419"/>
      <c r="L46" s="419"/>
      <c r="M46" s="419"/>
      <c r="N46" s="419"/>
      <c r="O46" s="419"/>
      <c r="P46" s="419"/>
      <c r="Q46" s="419"/>
      <c r="R46" s="419"/>
      <c r="S46" s="419"/>
      <c r="T46" s="419"/>
      <c r="U46" s="419"/>
      <c r="V46" s="419"/>
      <c r="W46" s="419"/>
      <c r="X46" s="419"/>
      <c r="Y46" s="419"/>
      <c r="Z46" s="419"/>
      <c r="AA46" s="419"/>
      <c r="AB46" s="419"/>
      <c r="AC46" s="419"/>
      <c r="AD46" s="419"/>
      <c r="AE46" s="419"/>
      <c r="AF46" s="419"/>
      <c r="AG46" s="419"/>
      <c r="AH46" s="419"/>
      <c r="AI46" s="419"/>
      <c r="AJ46" s="400"/>
      <c r="AK46" s="400"/>
      <c r="AL46" s="400"/>
      <c r="AM46" s="400"/>
      <c r="AN46" s="400"/>
      <c r="AO46" s="400"/>
      <c r="AP46" s="400"/>
      <c r="AQ46" s="400"/>
      <c r="AR46" s="400"/>
    </row>
    <row r="47" spans="1:44" s="398" customFormat="1" ht="15.75" customHeight="1">
      <c r="A47" s="395" t="s">
        <v>449</v>
      </c>
      <c r="B47" s="396" t="str">
        <f>'Master Costs &amp; Codes'!B136</f>
        <v>E</v>
      </c>
      <c r="C47" s="411" t="s">
        <v>625</v>
      </c>
      <c r="D47" s="527">
        <v>45</v>
      </c>
      <c r="E47" s="539" t="s">
        <v>25</v>
      </c>
      <c r="F47" s="397"/>
      <c r="G47" s="397"/>
      <c r="I47" s="404"/>
      <c r="J47" s="404"/>
      <c r="K47" s="404"/>
      <c r="L47" s="404"/>
      <c r="M47" s="404"/>
      <c r="N47" s="404"/>
      <c r="O47" s="404"/>
      <c r="P47" s="404"/>
      <c r="Q47" s="404"/>
      <c r="R47" s="404"/>
      <c r="S47" s="404"/>
      <c r="T47" s="404"/>
      <c r="U47" s="404"/>
      <c r="V47" s="404"/>
      <c r="W47" s="404"/>
      <c r="X47" s="404"/>
      <c r="Y47" s="404"/>
      <c r="Z47" s="404"/>
      <c r="AA47" s="404"/>
      <c r="AB47" s="404"/>
      <c r="AC47" s="404"/>
      <c r="AD47" s="404"/>
      <c r="AE47" s="404"/>
      <c r="AF47" s="404"/>
      <c r="AG47" s="404"/>
      <c r="AH47" s="404"/>
      <c r="AI47" s="404"/>
      <c r="AJ47" s="400"/>
      <c r="AK47" s="400"/>
      <c r="AL47" s="400"/>
      <c r="AM47" s="400"/>
      <c r="AN47" s="400"/>
      <c r="AO47" s="400"/>
      <c r="AP47" s="400"/>
      <c r="AQ47" s="400"/>
      <c r="AR47" s="400"/>
    </row>
    <row r="48" spans="1:44" s="398" customFormat="1" ht="20">
      <c r="A48" s="406" t="s">
        <v>636</v>
      </c>
      <c r="B48" s="396" t="str">
        <f>'Master Costs &amp; Codes'!B155</f>
        <v>E</v>
      </c>
      <c r="C48" s="407" t="s">
        <v>637</v>
      </c>
      <c r="D48" s="530">
        <v>1</v>
      </c>
      <c r="E48" s="542" t="s">
        <v>638</v>
      </c>
      <c r="F48" s="397"/>
      <c r="G48" s="401"/>
      <c r="I48" s="412"/>
      <c r="J48" s="412"/>
      <c r="K48" s="412"/>
      <c r="L48" s="412"/>
      <c r="M48" s="412"/>
      <c r="N48" s="412"/>
      <c r="O48" s="412"/>
      <c r="P48" s="412"/>
      <c r="Q48" s="412"/>
      <c r="R48" s="412"/>
      <c r="S48" s="412"/>
      <c r="T48" s="412"/>
      <c r="U48" s="412"/>
      <c r="V48" s="412"/>
      <c r="W48" s="412"/>
      <c r="X48" s="412"/>
      <c r="Y48" s="412"/>
      <c r="Z48" s="412"/>
      <c r="AA48" s="412"/>
      <c r="AB48" s="412"/>
      <c r="AC48" s="412"/>
      <c r="AD48" s="412"/>
      <c r="AE48" s="412"/>
      <c r="AF48" s="412"/>
      <c r="AG48" s="412"/>
      <c r="AH48" s="412"/>
      <c r="AI48" s="412"/>
      <c r="AJ48" s="400"/>
      <c r="AK48" s="400"/>
      <c r="AL48" s="400"/>
      <c r="AM48" s="400"/>
      <c r="AN48" s="400"/>
      <c r="AO48" s="400"/>
      <c r="AP48" s="400"/>
      <c r="AQ48" s="400"/>
      <c r="AR48" s="400"/>
    </row>
    <row r="49" spans="1:44" s="398" customFormat="1" ht="20">
      <c r="A49" s="345" t="s">
        <v>366</v>
      </c>
      <c r="B49" s="393" t="str">
        <f>'Master Costs &amp; Codes'!B111</f>
        <v>G - Gear Box</v>
      </c>
      <c r="C49" s="350" t="s">
        <v>367</v>
      </c>
      <c r="D49" s="526">
        <v>30</v>
      </c>
      <c r="E49" s="538" t="s">
        <v>607</v>
      </c>
      <c r="F49" s="350"/>
      <c r="G49" s="367"/>
      <c r="H49" s="336"/>
      <c r="I49" s="420"/>
      <c r="J49" s="420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39"/>
      <c r="V49" s="339"/>
      <c r="W49" s="339"/>
      <c r="X49" s="339"/>
      <c r="Y49" s="339"/>
      <c r="Z49" s="339"/>
      <c r="AA49" s="339"/>
      <c r="AB49" s="339"/>
      <c r="AC49" s="339"/>
      <c r="AD49" s="339"/>
      <c r="AE49" s="339"/>
      <c r="AF49" s="339"/>
      <c r="AG49" s="339"/>
      <c r="AH49" s="339"/>
      <c r="AI49" s="339"/>
      <c r="AJ49" s="340"/>
      <c r="AK49" s="340"/>
      <c r="AL49" s="340"/>
      <c r="AM49" s="340"/>
      <c r="AN49" s="340"/>
      <c r="AO49" s="340"/>
      <c r="AP49" s="340"/>
      <c r="AQ49" s="340"/>
      <c r="AR49" s="340"/>
    </row>
    <row r="50" spans="1:44" s="336" customFormat="1" ht="20">
      <c r="A50" s="345" t="s">
        <v>385</v>
      </c>
      <c r="B50" s="393" t="str">
        <f>'Master Costs &amp; Codes'!B117</f>
        <v>G - Gear Box</v>
      </c>
      <c r="C50" s="350" t="s">
        <v>386</v>
      </c>
      <c r="D50" s="526">
        <v>60</v>
      </c>
      <c r="E50" s="538" t="s">
        <v>25</v>
      </c>
      <c r="F50" s="350"/>
      <c r="G50" s="350"/>
      <c r="I50" s="339"/>
      <c r="J50" s="339"/>
      <c r="K50" s="339"/>
      <c r="L50" s="339"/>
      <c r="M50" s="339"/>
      <c r="N50" s="339"/>
      <c r="O50" s="339"/>
      <c r="P50" s="339"/>
      <c r="Q50" s="339"/>
      <c r="R50" s="339"/>
      <c r="S50" s="339"/>
      <c r="T50" s="339"/>
      <c r="U50" s="339"/>
      <c r="V50" s="339"/>
      <c r="W50" s="339"/>
      <c r="X50" s="339"/>
      <c r="Y50" s="339"/>
      <c r="Z50" s="339"/>
      <c r="AA50" s="339"/>
      <c r="AB50" s="339"/>
      <c r="AC50" s="339"/>
      <c r="AD50" s="339"/>
      <c r="AE50" s="339"/>
      <c r="AF50" s="339"/>
      <c r="AG50" s="339"/>
      <c r="AH50" s="339"/>
      <c r="AI50" s="339"/>
      <c r="AJ50" s="340"/>
      <c r="AK50" s="340"/>
      <c r="AL50" s="340"/>
      <c r="AM50" s="340"/>
      <c r="AN50" s="340"/>
      <c r="AO50" s="340"/>
      <c r="AP50" s="340"/>
      <c r="AQ50" s="340"/>
      <c r="AR50" s="340"/>
    </row>
    <row r="51" spans="1:44" s="336" customFormat="1" ht="20">
      <c r="A51" s="345" t="s">
        <v>351</v>
      </c>
      <c r="B51" s="393" t="str">
        <f>'Master Costs &amp; Codes'!B106</f>
        <v>G - Gear Box</v>
      </c>
      <c r="C51" s="350" t="s">
        <v>603</v>
      </c>
      <c r="D51" s="526">
        <v>600</v>
      </c>
      <c r="E51" s="538" t="s">
        <v>48</v>
      </c>
      <c r="F51" s="350"/>
      <c r="G51" s="350"/>
      <c r="I51" s="354"/>
      <c r="J51" s="354"/>
      <c r="K51" s="338"/>
      <c r="L51" s="338"/>
      <c r="M51" s="338"/>
      <c r="N51" s="338"/>
      <c r="O51" s="338"/>
      <c r="P51" s="338"/>
      <c r="Q51" s="338"/>
      <c r="R51" s="338"/>
      <c r="S51" s="338"/>
      <c r="T51" s="338"/>
      <c r="U51" s="338"/>
      <c r="V51" s="338"/>
      <c r="W51" s="338"/>
      <c r="X51" s="338"/>
      <c r="Y51" s="338"/>
      <c r="Z51" s="338"/>
      <c r="AA51" s="338"/>
      <c r="AB51" s="338"/>
      <c r="AC51" s="338"/>
      <c r="AD51" s="338"/>
      <c r="AE51" s="338"/>
      <c r="AF51" s="338"/>
      <c r="AG51" s="338"/>
      <c r="AH51" s="338"/>
      <c r="AI51" s="338"/>
      <c r="AJ51" s="335"/>
      <c r="AK51" s="335"/>
      <c r="AL51" s="335"/>
      <c r="AM51" s="335"/>
      <c r="AN51" s="335"/>
      <c r="AO51" s="335"/>
      <c r="AP51" s="335"/>
      <c r="AQ51" s="335"/>
      <c r="AR51" s="335"/>
    </row>
    <row r="52" spans="1:44" s="336" customFormat="1" ht="20">
      <c r="A52" s="345" t="s">
        <v>319</v>
      </c>
      <c r="B52" s="393" t="str">
        <f>'Master Costs &amp; Codes'!B96</f>
        <v>G - Gear Box</v>
      </c>
      <c r="C52" s="350" t="s">
        <v>321</v>
      </c>
      <c r="D52" s="526">
        <v>30</v>
      </c>
      <c r="E52" s="538" t="s">
        <v>25</v>
      </c>
      <c r="F52" s="350"/>
      <c r="G52" s="350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49"/>
      <c r="AI52" s="349"/>
      <c r="AJ52" s="340"/>
      <c r="AK52" s="340"/>
      <c r="AL52" s="340"/>
      <c r="AM52" s="340"/>
      <c r="AN52" s="340"/>
      <c r="AO52" s="340"/>
      <c r="AP52" s="340"/>
      <c r="AQ52" s="340"/>
      <c r="AR52" s="340"/>
    </row>
    <row r="53" spans="1:44" s="336" customFormat="1" ht="20">
      <c r="A53" s="345" t="s">
        <v>329</v>
      </c>
      <c r="B53" s="393" t="str">
        <f>'Master Costs &amp; Codes'!B99</f>
        <v>G - Gear Box</v>
      </c>
      <c r="C53" s="350" t="s">
        <v>597</v>
      </c>
      <c r="D53" s="526">
        <v>30</v>
      </c>
      <c r="E53" s="538" t="s">
        <v>25</v>
      </c>
      <c r="F53" s="350"/>
      <c r="G53" s="350"/>
      <c r="I53" s="349"/>
      <c r="J53" s="349"/>
      <c r="K53" s="349"/>
      <c r="L53" s="349"/>
      <c r="M53" s="349"/>
      <c r="N53" s="349"/>
      <c r="O53" s="349"/>
      <c r="P53" s="349"/>
      <c r="Q53" s="349"/>
      <c r="R53" s="349"/>
      <c r="S53" s="349"/>
      <c r="T53" s="349"/>
      <c r="U53" s="349"/>
      <c r="V53" s="349"/>
      <c r="W53" s="349"/>
      <c r="X53" s="349"/>
      <c r="Y53" s="349"/>
      <c r="Z53" s="349"/>
      <c r="AA53" s="349"/>
      <c r="AB53" s="349"/>
      <c r="AC53" s="349"/>
      <c r="AD53" s="349"/>
      <c r="AE53" s="349"/>
      <c r="AF53" s="349"/>
      <c r="AG53" s="349"/>
      <c r="AH53" s="349"/>
      <c r="AI53" s="349"/>
      <c r="AJ53" s="340"/>
      <c r="AK53" s="340"/>
      <c r="AL53" s="340"/>
      <c r="AM53" s="340"/>
      <c r="AN53" s="340"/>
      <c r="AO53" s="340"/>
      <c r="AP53" s="340"/>
      <c r="AQ53" s="340"/>
      <c r="AR53" s="340"/>
    </row>
    <row r="54" spans="1:44" s="336" customFormat="1" ht="20">
      <c r="A54" s="345" t="s">
        <v>335</v>
      </c>
      <c r="B54" s="393" t="str">
        <f>'Master Costs &amp; Codes'!B101</f>
        <v>G - Gear Box</v>
      </c>
      <c r="C54" s="350" t="s">
        <v>336</v>
      </c>
      <c r="D54" s="526">
        <v>30</v>
      </c>
      <c r="E54" s="538" t="s">
        <v>25</v>
      </c>
      <c r="F54" s="350"/>
      <c r="G54" s="350"/>
      <c r="I54" s="354"/>
      <c r="J54" s="354"/>
      <c r="K54" s="354"/>
      <c r="L54" s="354"/>
      <c r="M54" s="354"/>
      <c r="N54" s="354"/>
      <c r="O54" s="354"/>
      <c r="P54" s="354"/>
      <c r="Q54" s="354"/>
      <c r="R54" s="354"/>
      <c r="S54" s="354"/>
      <c r="T54" s="354"/>
      <c r="U54" s="354"/>
      <c r="V54" s="354"/>
      <c r="W54" s="354"/>
      <c r="X54" s="354"/>
      <c r="Y54" s="354"/>
      <c r="Z54" s="354"/>
      <c r="AA54" s="354"/>
      <c r="AB54" s="354"/>
      <c r="AC54" s="354"/>
      <c r="AD54" s="354"/>
      <c r="AE54" s="354"/>
      <c r="AF54" s="354"/>
      <c r="AG54" s="354"/>
      <c r="AH54" s="354"/>
      <c r="AI54" s="354"/>
      <c r="AJ54" s="335"/>
      <c r="AK54" s="335"/>
      <c r="AL54" s="335"/>
      <c r="AM54" s="335"/>
      <c r="AN54" s="335"/>
      <c r="AO54" s="335"/>
      <c r="AP54" s="335"/>
      <c r="AQ54" s="335"/>
      <c r="AR54" s="335"/>
    </row>
    <row r="55" spans="1:44" s="336" customFormat="1" ht="20">
      <c r="A55" s="345" t="s">
        <v>370</v>
      </c>
      <c r="B55" s="393" t="str">
        <f>'Master Costs &amp; Codes'!B112</f>
        <v>G - Gear Box</v>
      </c>
      <c r="C55" s="350" t="s">
        <v>608</v>
      </c>
      <c r="D55" s="526">
        <v>3</v>
      </c>
      <c r="E55" s="538" t="s">
        <v>586</v>
      </c>
      <c r="F55" s="367"/>
      <c r="G55" s="350"/>
      <c r="I55" s="339"/>
      <c r="J55" s="339"/>
      <c r="K55" s="339"/>
      <c r="L55" s="339"/>
      <c r="M55" s="339"/>
      <c r="N55" s="339"/>
      <c r="O55" s="339"/>
      <c r="P55" s="339"/>
      <c r="Q55" s="339"/>
      <c r="R55" s="339"/>
      <c r="S55" s="339"/>
      <c r="T55" s="339"/>
      <c r="U55" s="339"/>
      <c r="V55" s="339"/>
      <c r="W55" s="339"/>
      <c r="X55" s="339"/>
      <c r="Y55" s="339"/>
      <c r="Z55" s="339"/>
      <c r="AA55" s="339"/>
      <c r="AB55" s="339"/>
      <c r="AC55" s="339"/>
      <c r="AD55" s="339"/>
      <c r="AE55" s="339"/>
      <c r="AF55" s="339"/>
      <c r="AG55" s="339"/>
      <c r="AH55" s="339"/>
      <c r="AI55" s="339"/>
      <c r="AJ55" s="340"/>
      <c r="AK55" s="340"/>
      <c r="AL55" s="340"/>
      <c r="AM55" s="340"/>
      <c r="AN55" s="340"/>
      <c r="AO55" s="340"/>
      <c r="AP55" s="340"/>
      <c r="AQ55" s="340"/>
      <c r="AR55" s="340"/>
    </row>
    <row r="56" spans="1:44" s="336" customFormat="1" ht="20">
      <c r="A56" s="345" t="s">
        <v>363</v>
      </c>
      <c r="B56" s="393" t="str">
        <f>'Master Costs &amp; Codes'!B110</f>
        <v>G - Gear Box</v>
      </c>
      <c r="C56" s="350" t="s">
        <v>606</v>
      </c>
      <c r="D56" s="526">
        <v>150</v>
      </c>
      <c r="E56" s="538" t="s">
        <v>48</v>
      </c>
      <c r="F56" s="350"/>
      <c r="G56" s="350"/>
      <c r="I56" s="339"/>
      <c r="J56" s="339"/>
      <c r="K56" s="339"/>
      <c r="L56" s="339"/>
      <c r="M56" s="339"/>
      <c r="N56" s="339"/>
      <c r="O56" s="339"/>
      <c r="P56" s="339"/>
      <c r="Q56" s="339"/>
      <c r="R56" s="339"/>
      <c r="S56" s="339"/>
      <c r="T56" s="339"/>
      <c r="U56" s="339"/>
      <c r="V56" s="339"/>
      <c r="W56" s="339"/>
      <c r="X56" s="339"/>
      <c r="Y56" s="339"/>
      <c r="Z56" s="339"/>
      <c r="AA56" s="339"/>
      <c r="AB56" s="339"/>
      <c r="AC56" s="339"/>
      <c r="AD56" s="339"/>
      <c r="AE56" s="339"/>
      <c r="AF56" s="339"/>
      <c r="AG56" s="339"/>
      <c r="AH56" s="339"/>
      <c r="AI56" s="339"/>
      <c r="AJ56" s="340"/>
      <c r="AK56" s="340"/>
      <c r="AL56" s="340"/>
      <c r="AM56" s="340"/>
      <c r="AN56" s="340"/>
      <c r="AO56" s="340"/>
      <c r="AP56" s="340"/>
      <c r="AQ56" s="340"/>
      <c r="AR56" s="340"/>
    </row>
    <row r="57" spans="1:44" s="336" customFormat="1" ht="20">
      <c r="A57" s="395" t="s">
        <v>388</v>
      </c>
      <c r="B57" s="396" t="str">
        <f>'Master Costs &amp; Codes'!B118</f>
        <v>H</v>
      </c>
      <c r="C57" s="397" t="s">
        <v>612</v>
      </c>
      <c r="D57" s="527">
        <v>200</v>
      </c>
      <c r="E57" s="539" t="s">
        <v>48</v>
      </c>
      <c r="F57" s="397"/>
      <c r="G57" s="397"/>
      <c r="H57" s="398"/>
      <c r="I57" s="405"/>
      <c r="J57" s="405"/>
      <c r="K57" s="405"/>
      <c r="L57" s="405"/>
      <c r="M57" s="405"/>
      <c r="N57" s="405"/>
      <c r="O57" s="405"/>
      <c r="P57" s="405"/>
      <c r="Q57" s="405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5"/>
      <c r="AD57" s="405"/>
      <c r="AE57" s="405"/>
      <c r="AF57" s="405"/>
      <c r="AG57" s="405"/>
      <c r="AH57" s="405"/>
      <c r="AI57" s="405"/>
      <c r="AJ57" s="399"/>
      <c r="AK57" s="399"/>
      <c r="AL57" s="399"/>
      <c r="AM57" s="399"/>
      <c r="AN57" s="399"/>
      <c r="AO57" s="399"/>
      <c r="AP57" s="399"/>
      <c r="AQ57" s="399"/>
      <c r="AR57" s="399"/>
    </row>
    <row r="58" spans="1:44" s="398" customFormat="1" ht="20">
      <c r="A58" s="402" t="s">
        <v>401</v>
      </c>
      <c r="B58" s="396" t="str">
        <f>'Master Costs &amp; Codes'!B122</f>
        <v>H</v>
      </c>
      <c r="C58" s="403" t="s">
        <v>402</v>
      </c>
      <c r="D58" s="531"/>
      <c r="E58" s="543"/>
      <c r="F58" s="397"/>
      <c r="G58" s="397"/>
      <c r="I58" s="405"/>
      <c r="J58" s="405"/>
      <c r="K58" s="405"/>
      <c r="L58" s="405"/>
      <c r="M58" s="405"/>
      <c r="N58" s="405"/>
      <c r="O58" s="405"/>
      <c r="P58" s="405"/>
      <c r="Q58" s="405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5"/>
      <c r="AD58" s="405"/>
      <c r="AE58" s="405"/>
      <c r="AF58" s="405"/>
      <c r="AG58" s="405"/>
      <c r="AH58" s="405"/>
      <c r="AI58" s="405"/>
      <c r="AJ58" s="399"/>
      <c r="AK58" s="399"/>
      <c r="AL58" s="399"/>
      <c r="AM58" s="399"/>
      <c r="AN58" s="399"/>
      <c r="AO58" s="399"/>
      <c r="AP58" s="399"/>
      <c r="AQ58" s="399"/>
      <c r="AR58" s="399"/>
    </row>
    <row r="59" spans="1:44" s="398" customFormat="1" ht="20">
      <c r="A59" s="395" t="s">
        <v>147</v>
      </c>
      <c r="B59" s="396" t="str">
        <f>'Master Costs &amp; Codes'!B39</f>
        <v>H</v>
      </c>
      <c r="C59" s="397" t="s">
        <v>570</v>
      </c>
      <c r="D59" s="527">
        <v>6</v>
      </c>
      <c r="E59" s="539" t="s">
        <v>25</v>
      </c>
      <c r="F59" s="403"/>
      <c r="G59" s="397"/>
      <c r="I59" s="405"/>
      <c r="J59" s="405"/>
      <c r="K59" s="405"/>
      <c r="L59" s="405"/>
      <c r="M59" s="405"/>
      <c r="N59" s="405"/>
      <c r="O59" s="405"/>
      <c r="P59" s="405"/>
      <c r="Q59" s="405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5"/>
      <c r="AD59" s="405"/>
      <c r="AE59" s="405"/>
      <c r="AF59" s="405"/>
      <c r="AG59" s="405"/>
      <c r="AH59" s="405"/>
      <c r="AI59" s="405"/>
      <c r="AJ59" s="399"/>
      <c r="AK59" s="399"/>
      <c r="AL59" s="399"/>
      <c r="AM59" s="399"/>
      <c r="AN59" s="399"/>
      <c r="AO59" s="399"/>
      <c r="AP59" s="399"/>
      <c r="AQ59" s="399"/>
      <c r="AR59" s="399"/>
    </row>
    <row r="60" spans="1:44" s="398" customFormat="1" ht="20">
      <c r="A60" s="395" t="s">
        <v>271</v>
      </c>
      <c r="B60" s="396" t="str">
        <f>'Master Costs &amp; Codes'!B81</f>
        <v>H</v>
      </c>
      <c r="C60" s="397" t="s">
        <v>590</v>
      </c>
      <c r="D60" s="527">
        <v>25000</v>
      </c>
      <c r="E60" s="539" t="s">
        <v>48</v>
      </c>
      <c r="F60" s="414"/>
      <c r="G60" s="397"/>
      <c r="I60" s="404"/>
      <c r="J60" s="404"/>
      <c r="K60" s="404"/>
      <c r="L60" s="404"/>
      <c r="M60" s="404"/>
      <c r="N60" s="404"/>
      <c r="O60" s="404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  <c r="AA60" s="404"/>
      <c r="AB60" s="404"/>
      <c r="AC60" s="404"/>
      <c r="AD60" s="404"/>
      <c r="AE60" s="404"/>
      <c r="AF60" s="404"/>
      <c r="AG60" s="404"/>
      <c r="AH60" s="404"/>
      <c r="AI60" s="404"/>
      <c r="AJ60" s="400"/>
      <c r="AK60" s="400"/>
      <c r="AL60" s="400"/>
      <c r="AM60" s="400"/>
      <c r="AN60" s="400"/>
      <c r="AO60" s="400"/>
      <c r="AP60" s="400"/>
      <c r="AQ60" s="400"/>
      <c r="AR60" s="400"/>
    </row>
    <row r="61" spans="1:44" s="398" customFormat="1" ht="20">
      <c r="A61" s="395" t="s">
        <v>425</v>
      </c>
      <c r="B61" s="396" t="str">
        <f>'Master Costs &amp; Codes'!B128</f>
        <v>H</v>
      </c>
      <c r="C61" s="397" t="s">
        <v>620</v>
      </c>
      <c r="D61" s="527">
        <v>9</v>
      </c>
      <c r="E61" s="539" t="s">
        <v>25</v>
      </c>
      <c r="F61" s="397"/>
      <c r="G61" s="397"/>
      <c r="I61" s="413"/>
      <c r="J61" s="413"/>
      <c r="K61" s="413"/>
      <c r="L61" s="413"/>
      <c r="M61" s="413"/>
      <c r="N61" s="413"/>
      <c r="O61" s="413"/>
      <c r="P61" s="413"/>
      <c r="Q61" s="413"/>
      <c r="R61" s="413"/>
      <c r="S61" s="413"/>
      <c r="T61" s="413"/>
      <c r="U61" s="413"/>
      <c r="V61" s="413"/>
      <c r="W61" s="413"/>
      <c r="X61" s="413"/>
      <c r="Y61" s="413"/>
      <c r="Z61" s="413"/>
      <c r="AA61" s="413"/>
      <c r="AB61" s="413"/>
      <c r="AC61" s="413"/>
      <c r="AD61" s="413"/>
      <c r="AE61" s="413"/>
      <c r="AF61" s="413"/>
      <c r="AG61" s="413"/>
      <c r="AH61" s="413"/>
      <c r="AI61" s="413"/>
      <c r="AJ61" s="400"/>
      <c r="AK61" s="400"/>
      <c r="AL61" s="400"/>
      <c r="AM61" s="400"/>
      <c r="AN61" s="400"/>
      <c r="AO61" s="400"/>
      <c r="AP61" s="400"/>
      <c r="AQ61" s="400"/>
      <c r="AR61" s="400"/>
    </row>
    <row r="62" spans="1:44" s="398" customFormat="1" ht="20">
      <c r="A62" s="395" t="s">
        <v>428</v>
      </c>
      <c r="B62" s="396" t="str">
        <f>'Master Costs &amp; Codes'!B129</f>
        <v>H</v>
      </c>
      <c r="C62" s="397" t="s">
        <v>621</v>
      </c>
      <c r="D62" s="527">
        <v>6</v>
      </c>
      <c r="E62" s="539" t="s">
        <v>33</v>
      </c>
      <c r="F62" s="397"/>
      <c r="G62" s="397"/>
      <c r="I62" s="404"/>
      <c r="J62" s="404"/>
      <c r="K62" s="404"/>
      <c r="L62" s="404"/>
      <c r="M62" s="404"/>
      <c r="N62" s="404"/>
      <c r="O62" s="404"/>
      <c r="P62" s="404"/>
      <c r="Q62" s="404"/>
      <c r="R62" s="404"/>
      <c r="S62" s="404"/>
      <c r="T62" s="404"/>
      <c r="U62" s="404"/>
      <c r="V62" s="404"/>
      <c r="W62" s="404"/>
      <c r="X62" s="404"/>
      <c r="Y62" s="404"/>
      <c r="Z62" s="404"/>
      <c r="AA62" s="404"/>
      <c r="AB62" s="404"/>
      <c r="AC62" s="404"/>
      <c r="AD62" s="404"/>
      <c r="AE62" s="404"/>
      <c r="AF62" s="404"/>
      <c r="AG62" s="404"/>
      <c r="AH62" s="404"/>
      <c r="AI62" s="404"/>
      <c r="AJ62" s="400"/>
      <c r="AK62" s="400"/>
      <c r="AL62" s="400"/>
      <c r="AM62" s="400"/>
      <c r="AN62" s="400"/>
      <c r="AO62" s="400"/>
      <c r="AP62" s="400"/>
      <c r="AQ62" s="400"/>
      <c r="AR62" s="400"/>
    </row>
    <row r="63" spans="1:44" s="398" customFormat="1" ht="20">
      <c r="A63" s="395" t="s">
        <v>431</v>
      </c>
      <c r="B63" s="396" t="str">
        <f>'Master Costs &amp; Codes'!B130</f>
        <v>H</v>
      </c>
      <c r="C63" s="397" t="s">
        <v>622</v>
      </c>
      <c r="D63" s="527">
        <v>12</v>
      </c>
      <c r="E63" s="539" t="s">
        <v>414</v>
      </c>
      <c r="F63" s="397"/>
      <c r="G63" s="397"/>
      <c r="I63" s="413"/>
      <c r="J63" s="413"/>
      <c r="K63" s="413"/>
      <c r="L63" s="413"/>
      <c r="M63" s="413"/>
      <c r="N63" s="413"/>
      <c r="O63" s="413"/>
      <c r="P63" s="413"/>
      <c r="Q63" s="413"/>
      <c r="R63" s="413"/>
      <c r="S63" s="413"/>
      <c r="T63" s="413"/>
      <c r="U63" s="413"/>
      <c r="V63" s="413"/>
      <c r="W63" s="413"/>
      <c r="X63" s="413"/>
      <c r="Y63" s="413"/>
      <c r="Z63" s="413"/>
      <c r="AA63" s="413"/>
      <c r="AB63" s="413"/>
      <c r="AC63" s="413"/>
      <c r="AD63" s="413"/>
      <c r="AE63" s="413"/>
      <c r="AF63" s="413"/>
      <c r="AG63" s="413"/>
      <c r="AH63" s="413"/>
      <c r="AI63" s="413"/>
      <c r="AJ63" s="400"/>
      <c r="AK63" s="400"/>
      <c r="AL63" s="400"/>
      <c r="AM63" s="400"/>
      <c r="AN63" s="400"/>
      <c r="AO63" s="400"/>
      <c r="AP63" s="400"/>
      <c r="AQ63" s="400"/>
      <c r="AR63" s="400"/>
    </row>
    <row r="64" spans="1:44" s="398" customFormat="1" ht="20">
      <c r="A64" s="395" t="s">
        <v>617</v>
      </c>
      <c r="B64" s="396" t="str">
        <f>'Master Costs &amp; Codes'!B125</f>
        <v>H</v>
      </c>
      <c r="C64" s="411" t="s">
        <v>618</v>
      </c>
      <c r="D64" s="527"/>
      <c r="E64" s="539"/>
      <c r="F64" s="401"/>
      <c r="G64" s="397"/>
      <c r="I64" s="405"/>
      <c r="J64" s="405"/>
      <c r="K64" s="405"/>
      <c r="L64" s="405"/>
      <c r="M64" s="405"/>
      <c r="N64" s="405"/>
      <c r="O64" s="405"/>
      <c r="P64" s="405"/>
      <c r="Q64" s="405"/>
      <c r="R64" s="405"/>
      <c r="S64" s="405"/>
      <c r="T64" s="405"/>
      <c r="U64" s="405"/>
      <c r="V64" s="405"/>
      <c r="W64" s="405"/>
      <c r="X64" s="405"/>
      <c r="Y64" s="405"/>
      <c r="Z64" s="405"/>
      <c r="AA64" s="405"/>
      <c r="AB64" s="405"/>
      <c r="AC64" s="405"/>
      <c r="AD64" s="405"/>
      <c r="AE64" s="405"/>
      <c r="AF64" s="405"/>
      <c r="AG64" s="405"/>
      <c r="AH64" s="405"/>
      <c r="AI64" s="405"/>
      <c r="AJ64" s="399"/>
      <c r="AK64" s="399"/>
      <c r="AL64" s="399"/>
      <c r="AM64" s="399"/>
      <c r="AN64" s="399"/>
      <c r="AO64" s="399"/>
      <c r="AP64" s="399"/>
      <c r="AQ64" s="399"/>
      <c r="AR64" s="399"/>
    </row>
    <row r="65" spans="1:44" s="398" customFormat="1" ht="20">
      <c r="A65" s="345" t="s">
        <v>56</v>
      </c>
      <c r="B65" s="393" t="str">
        <f>'Master Costs &amp; Codes'!B13</f>
        <v>I</v>
      </c>
      <c r="C65" s="350" t="s">
        <v>557</v>
      </c>
      <c r="D65" s="526">
        <v>24</v>
      </c>
      <c r="E65" s="538" t="s">
        <v>25</v>
      </c>
      <c r="F65" s="352"/>
      <c r="G65" s="352"/>
      <c r="H65" s="336"/>
      <c r="I65" s="338"/>
      <c r="J65" s="338"/>
      <c r="K65" s="338"/>
      <c r="L65" s="338"/>
      <c r="M65" s="338"/>
      <c r="N65" s="338"/>
      <c r="O65" s="338"/>
      <c r="P65" s="338"/>
      <c r="Q65" s="338"/>
      <c r="R65" s="338"/>
      <c r="S65" s="338"/>
      <c r="T65" s="338"/>
      <c r="U65" s="338"/>
      <c r="V65" s="338"/>
      <c r="W65" s="338"/>
      <c r="X65" s="338"/>
      <c r="Y65" s="338"/>
      <c r="Z65" s="338"/>
      <c r="AA65" s="338"/>
      <c r="AB65" s="338"/>
      <c r="AC65" s="338"/>
      <c r="AD65" s="338"/>
      <c r="AE65" s="338"/>
      <c r="AF65" s="338"/>
      <c r="AG65" s="338"/>
      <c r="AH65" s="338"/>
      <c r="AI65" s="338"/>
      <c r="AJ65" s="335"/>
      <c r="AK65" s="335"/>
      <c r="AL65" s="335"/>
      <c r="AM65" s="335"/>
      <c r="AN65" s="335"/>
      <c r="AO65" s="335"/>
      <c r="AP65" s="335"/>
      <c r="AQ65" s="335"/>
      <c r="AR65" s="335"/>
    </row>
    <row r="66" spans="1:44" s="336" customFormat="1" ht="20">
      <c r="A66" s="345" t="s">
        <v>145</v>
      </c>
      <c r="B66" s="393" t="str">
        <f>'Master Costs &amp; Codes'!B38</f>
        <v>I</v>
      </c>
      <c r="C66" s="350" t="s">
        <v>569</v>
      </c>
      <c r="D66" s="526">
        <v>240</v>
      </c>
      <c r="E66" s="538" t="s">
        <v>25</v>
      </c>
      <c r="F66" s="350"/>
      <c r="G66" s="350"/>
      <c r="I66" s="338"/>
      <c r="J66" s="338"/>
      <c r="K66" s="338"/>
      <c r="L66" s="338"/>
      <c r="M66" s="338"/>
      <c r="N66" s="338"/>
      <c r="O66" s="338"/>
      <c r="P66" s="338"/>
      <c r="Q66" s="338"/>
      <c r="R66" s="338"/>
      <c r="S66" s="338"/>
      <c r="T66" s="338"/>
      <c r="U66" s="338"/>
      <c r="V66" s="338"/>
      <c r="W66" s="338"/>
      <c r="X66" s="338"/>
      <c r="Y66" s="338"/>
      <c r="Z66" s="338"/>
      <c r="AA66" s="338"/>
      <c r="AB66" s="338"/>
      <c r="AC66" s="338"/>
      <c r="AD66" s="338"/>
      <c r="AE66" s="338"/>
      <c r="AF66" s="338"/>
      <c r="AG66" s="338"/>
      <c r="AH66" s="338"/>
      <c r="AI66" s="338"/>
      <c r="AJ66" s="335"/>
      <c r="AK66" s="335"/>
      <c r="AL66" s="335"/>
      <c r="AM66" s="335"/>
      <c r="AN66" s="335"/>
      <c r="AO66" s="335"/>
      <c r="AP66" s="335"/>
      <c r="AQ66" s="335"/>
      <c r="AR66" s="335"/>
    </row>
    <row r="67" spans="1:44" s="336" customFormat="1" ht="20">
      <c r="A67" s="345" t="s">
        <v>90</v>
      </c>
      <c r="B67" s="393" t="str">
        <f>'Master Costs &amp; Codes'!B23</f>
        <v>I</v>
      </c>
      <c r="C67" s="350" t="s">
        <v>91</v>
      </c>
      <c r="D67" s="526">
        <v>100</v>
      </c>
      <c r="E67" s="538" t="s">
        <v>93</v>
      </c>
      <c r="F67" s="350"/>
      <c r="G67" s="350"/>
      <c r="I67" s="338"/>
      <c r="J67" s="338"/>
      <c r="K67" s="338"/>
      <c r="L67" s="338"/>
      <c r="M67" s="338"/>
      <c r="N67" s="338"/>
      <c r="O67" s="338"/>
      <c r="P67" s="338"/>
      <c r="Q67" s="338"/>
      <c r="R67" s="338"/>
      <c r="S67" s="338"/>
      <c r="T67" s="338"/>
      <c r="U67" s="338"/>
      <c r="V67" s="338"/>
      <c r="W67" s="338"/>
      <c r="X67" s="338"/>
      <c r="Y67" s="338"/>
      <c r="Z67" s="338"/>
      <c r="AA67" s="338"/>
      <c r="AB67" s="338"/>
      <c r="AC67" s="338"/>
      <c r="AD67" s="338"/>
      <c r="AE67" s="338"/>
      <c r="AF67" s="338"/>
      <c r="AG67" s="338"/>
      <c r="AH67" s="338"/>
      <c r="AI67" s="338"/>
      <c r="AJ67" s="335"/>
      <c r="AK67" s="335"/>
      <c r="AL67" s="335"/>
      <c r="AM67" s="335"/>
      <c r="AN67" s="335"/>
      <c r="AO67" s="335"/>
      <c r="AP67" s="335"/>
      <c r="AQ67" s="335"/>
      <c r="AR67" s="335"/>
    </row>
    <row r="68" spans="1:44" s="336" customFormat="1" ht="20">
      <c r="A68" s="345" t="s">
        <v>332</v>
      </c>
      <c r="B68" s="393" t="str">
        <f>'Master Costs &amp; Codes'!B100</f>
        <v>I</v>
      </c>
      <c r="C68" s="350" t="s">
        <v>598</v>
      </c>
      <c r="D68" s="526">
        <v>12</v>
      </c>
      <c r="E68" s="538" t="s">
        <v>25</v>
      </c>
      <c r="F68" s="350"/>
      <c r="G68" s="350"/>
      <c r="I68" s="339"/>
      <c r="J68" s="339"/>
      <c r="K68" s="339"/>
      <c r="L68" s="339"/>
      <c r="M68" s="339"/>
      <c r="N68" s="339"/>
      <c r="O68" s="339"/>
      <c r="P68" s="339"/>
      <c r="Q68" s="339"/>
      <c r="R68" s="339"/>
      <c r="S68" s="339"/>
      <c r="T68" s="339"/>
      <c r="U68" s="339"/>
      <c r="V68" s="339"/>
      <c r="W68" s="339"/>
      <c r="X68" s="339"/>
      <c r="Y68" s="339"/>
      <c r="Z68" s="339"/>
      <c r="AA68" s="339"/>
      <c r="AB68" s="339"/>
      <c r="AC68" s="339"/>
      <c r="AD68" s="339"/>
      <c r="AE68" s="339"/>
      <c r="AF68" s="339"/>
      <c r="AG68" s="339"/>
      <c r="AH68" s="339"/>
      <c r="AI68" s="339"/>
      <c r="AJ68" s="340"/>
      <c r="AK68" s="340"/>
      <c r="AL68" s="340"/>
      <c r="AM68" s="340"/>
      <c r="AN68" s="340"/>
      <c r="AO68" s="340"/>
      <c r="AP68" s="340"/>
      <c r="AQ68" s="340"/>
      <c r="AR68" s="340"/>
    </row>
    <row r="69" spans="1:44" s="336" customFormat="1" ht="20">
      <c r="A69" s="395" t="s">
        <v>247</v>
      </c>
      <c r="B69" s="396" t="str">
        <f>'Master Costs &amp; Codes'!B73</f>
        <v>J</v>
      </c>
      <c r="C69" s="397" t="s">
        <v>248</v>
      </c>
      <c r="D69" s="527">
        <v>30</v>
      </c>
      <c r="E69" s="539" t="s">
        <v>25</v>
      </c>
      <c r="F69" s="397"/>
      <c r="G69" s="397"/>
      <c r="H69" s="398"/>
      <c r="I69" s="405"/>
      <c r="J69" s="405"/>
      <c r="K69" s="405"/>
      <c r="L69" s="405"/>
      <c r="M69" s="405"/>
      <c r="N69" s="405"/>
      <c r="O69" s="405"/>
      <c r="P69" s="405"/>
      <c r="Q69" s="405"/>
      <c r="R69" s="405"/>
      <c r="S69" s="405"/>
      <c r="T69" s="405"/>
      <c r="U69" s="405"/>
      <c r="V69" s="405"/>
      <c r="W69" s="405"/>
      <c r="X69" s="405"/>
      <c r="Y69" s="405"/>
      <c r="Z69" s="405"/>
      <c r="AA69" s="405"/>
      <c r="AB69" s="405"/>
      <c r="AC69" s="405"/>
      <c r="AD69" s="405"/>
      <c r="AE69" s="405"/>
      <c r="AF69" s="405"/>
      <c r="AG69" s="405"/>
      <c r="AH69" s="405"/>
      <c r="AI69" s="405"/>
      <c r="AJ69" s="399"/>
      <c r="AK69" s="399"/>
      <c r="AL69" s="399"/>
      <c r="AM69" s="399"/>
      <c r="AN69" s="399"/>
      <c r="AO69" s="399"/>
      <c r="AP69" s="399"/>
      <c r="AQ69" s="399"/>
      <c r="AR69" s="399"/>
    </row>
    <row r="70" spans="1:44" s="398" customFormat="1" ht="20">
      <c r="A70" s="395" t="s">
        <v>277</v>
      </c>
      <c r="B70" s="396" t="str">
        <f>'Master Costs &amp; Codes'!B83</f>
        <v>J</v>
      </c>
      <c r="C70" s="397" t="s">
        <v>278</v>
      </c>
      <c r="D70" s="527">
        <v>15</v>
      </c>
      <c r="E70" s="539" t="s">
        <v>25</v>
      </c>
      <c r="F70" s="397" t="s">
        <v>1068</v>
      </c>
      <c r="G70" s="397"/>
      <c r="I70" s="404"/>
      <c r="J70" s="404"/>
      <c r="K70" s="404"/>
      <c r="L70" s="404"/>
      <c r="M70" s="404"/>
      <c r="N70" s="404"/>
      <c r="O70" s="404"/>
      <c r="P70" s="404"/>
      <c r="Q70" s="404"/>
      <c r="R70" s="404"/>
      <c r="S70" s="404"/>
      <c r="T70" s="404"/>
      <c r="U70" s="404"/>
      <c r="V70" s="404"/>
      <c r="W70" s="404"/>
      <c r="X70" s="404"/>
      <c r="Y70" s="404"/>
      <c r="Z70" s="404"/>
      <c r="AA70" s="404"/>
      <c r="AB70" s="404"/>
      <c r="AC70" s="404"/>
      <c r="AD70" s="404"/>
      <c r="AE70" s="404"/>
      <c r="AF70" s="404"/>
      <c r="AG70" s="404"/>
      <c r="AH70" s="404"/>
      <c r="AI70" s="404"/>
      <c r="AJ70" s="400"/>
      <c r="AK70" s="400"/>
      <c r="AL70" s="400"/>
      <c r="AM70" s="400"/>
      <c r="AN70" s="400"/>
      <c r="AO70" s="400"/>
      <c r="AP70" s="400"/>
      <c r="AQ70" s="400"/>
      <c r="AR70" s="400"/>
    </row>
    <row r="71" spans="1:44" s="398" customFormat="1" ht="20">
      <c r="A71" s="402" t="s">
        <v>150</v>
      </c>
      <c r="B71" s="396" t="str">
        <f>'Master Costs &amp; Codes'!B40</f>
        <v>J</v>
      </c>
      <c r="C71" s="403" t="s">
        <v>152</v>
      </c>
      <c r="D71" s="531"/>
      <c r="E71" s="543"/>
      <c r="F71" s="397"/>
      <c r="G71" s="397"/>
      <c r="I71" s="408"/>
      <c r="J71" s="408"/>
      <c r="K71" s="408"/>
      <c r="L71" s="408"/>
      <c r="M71" s="408"/>
      <c r="N71" s="408"/>
      <c r="O71" s="408"/>
      <c r="P71" s="408"/>
      <c r="Q71" s="408"/>
      <c r="R71" s="408"/>
      <c r="S71" s="408"/>
      <c r="T71" s="408"/>
      <c r="U71" s="408"/>
      <c r="V71" s="408"/>
      <c r="W71" s="408"/>
      <c r="X71" s="408"/>
      <c r="Y71" s="408"/>
      <c r="Z71" s="408"/>
      <c r="AA71" s="408"/>
      <c r="AB71" s="408"/>
      <c r="AC71" s="408"/>
      <c r="AD71" s="408"/>
      <c r="AE71" s="408"/>
      <c r="AF71" s="408"/>
      <c r="AG71" s="408"/>
      <c r="AH71" s="408"/>
      <c r="AI71" s="408"/>
      <c r="AJ71" s="399"/>
      <c r="AK71" s="399"/>
      <c r="AL71" s="399"/>
      <c r="AM71" s="399"/>
      <c r="AN71" s="399"/>
      <c r="AO71" s="399"/>
      <c r="AP71" s="399"/>
      <c r="AQ71" s="399"/>
      <c r="AR71" s="399"/>
    </row>
    <row r="72" spans="1:44" s="398" customFormat="1" ht="20">
      <c r="A72" s="395" t="s">
        <v>316</v>
      </c>
      <c r="B72" s="396" t="str">
        <f>'Master Costs &amp; Codes'!B95</f>
        <v>J</v>
      </c>
      <c r="C72" s="397" t="s">
        <v>317</v>
      </c>
      <c r="D72" s="527">
        <v>50</v>
      </c>
      <c r="E72" s="539" t="s">
        <v>25</v>
      </c>
      <c r="F72" s="397"/>
      <c r="G72" s="397"/>
      <c r="I72" s="408"/>
      <c r="J72" s="408"/>
      <c r="K72" s="408"/>
      <c r="L72" s="408"/>
      <c r="M72" s="408"/>
      <c r="N72" s="408"/>
      <c r="O72" s="408"/>
      <c r="P72" s="408"/>
      <c r="Q72" s="408"/>
      <c r="R72" s="408"/>
      <c r="S72" s="408"/>
      <c r="T72" s="408"/>
      <c r="U72" s="408"/>
      <c r="V72" s="408"/>
      <c r="W72" s="408"/>
      <c r="X72" s="408"/>
      <c r="Y72" s="408"/>
      <c r="Z72" s="408"/>
      <c r="AA72" s="408"/>
      <c r="AB72" s="408"/>
      <c r="AC72" s="408"/>
      <c r="AD72" s="408"/>
      <c r="AE72" s="408"/>
      <c r="AF72" s="408"/>
      <c r="AG72" s="408"/>
      <c r="AH72" s="408"/>
      <c r="AI72" s="408"/>
      <c r="AJ72" s="399"/>
      <c r="AK72" s="399"/>
      <c r="AL72" s="399"/>
      <c r="AM72" s="399"/>
      <c r="AN72" s="399"/>
      <c r="AO72" s="399"/>
      <c r="AP72" s="399"/>
      <c r="AQ72" s="399"/>
      <c r="AR72" s="399"/>
    </row>
    <row r="73" spans="1:44" s="398" customFormat="1" ht="20">
      <c r="A73" s="395" t="s">
        <v>241</v>
      </c>
      <c r="B73" s="396" t="str">
        <f>'Master Costs &amp; Codes'!B71</f>
        <v>J</v>
      </c>
      <c r="C73" s="397" t="s">
        <v>242</v>
      </c>
      <c r="D73" s="527">
        <v>144</v>
      </c>
      <c r="E73" s="539" t="s">
        <v>25</v>
      </c>
      <c r="F73" s="397"/>
      <c r="G73" s="397"/>
      <c r="I73" s="413"/>
      <c r="J73" s="413"/>
      <c r="K73" s="413"/>
      <c r="L73" s="413"/>
      <c r="M73" s="413"/>
      <c r="N73" s="413"/>
      <c r="O73" s="413"/>
      <c r="P73" s="413"/>
      <c r="Q73" s="413"/>
      <c r="R73" s="413"/>
      <c r="S73" s="413"/>
      <c r="T73" s="413"/>
      <c r="U73" s="413"/>
      <c r="V73" s="413"/>
      <c r="W73" s="413"/>
      <c r="X73" s="413"/>
      <c r="Y73" s="413"/>
      <c r="Z73" s="413"/>
      <c r="AA73" s="413"/>
      <c r="AB73" s="413"/>
      <c r="AC73" s="413"/>
      <c r="AD73" s="413"/>
      <c r="AE73" s="413"/>
      <c r="AF73" s="413"/>
      <c r="AG73" s="413"/>
      <c r="AH73" s="413"/>
      <c r="AI73" s="413"/>
      <c r="AJ73" s="400"/>
      <c r="AK73" s="400"/>
      <c r="AL73" s="400"/>
      <c r="AM73" s="400"/>
      <c r="AN73" s="400"/>
      <c r="AO73" s="400"/>
      <c r="AP73" s="400"/>
      <c r="AQ73" s="400"/>
      <c r="AR73" s="400"/>
    </row>
    <row r="74" spans="1:44" s="398" customFormat="1" ht="20">
      <c r="A74" s="345" t="s">
        <v>165</v>
      </c>
      <c r="B74" s="393" t="str">
        <f>'Master Costs &amp; Codes'!B45</f>
        <v>K</v>
      </c>
      <c r="C74" s="350" t="s">
        <v>572</v>
      </c>
      <c r="D74" s="526">
        <v>100</v>
      </c>
      <c r="E74" s="538" t="s">
        <v>25</v>
      </c>
      <c r="F74" s="350"/>
      <c r="G74" s="350"/>
      <c r="H74" s="336"/>
      <c r="I74" s="339"/>
      <c r="J74" s="339"/>
      <c r="K74" s="339"/>
      <c r="L74" s="339"/>
      <c r="M74" s="339"/>
      <c r="N74" s="339"/>
      <c r="O74" s="339"/>
      <c r="P74" s="339"/>
      <c r="Q74" s="339"/>
      <c r="R74" s="339"/>
      <c r="S74" s="339"/>
      <c r="T74" s="339"/>
      <c r="U74" s="339"/>
      <c r="V74" s="339"/>
      <c r="W74" s="339"/>
      <c r="X74" s="339"/>
      <c r="Y74" s="339"/>
      <c r="Z74" s="339"/>
      <c r="AA74" s="339"/>
      <c r="AB74" s="339"/>
      <c r="AC74" s="339"/>
      <c r="AD74" s="339"/>
      <c r="AE74" s="339"/>
      <c r="AF74" s="339"/>
      <c r="AG74" s="339"/>
      <c r="AH74" s="339"/>
      <c r="AI74" s="339"/>
      <c r="AJ74" s="340"/>
      <c r="AK74" s="340"/>
      <c r="AL74" s="340"/>
      <c r="AM74" s="340"/>
      <c r="AN74" s="340"/>
      <c r="AO74" s="340"/>
      <c r="AP74" s="340"/>
      <c r="AQ74" s="340"/>
      <c r="AR74" s="340"/>
    </row>
    <row r="75" spans="1:44" s="336" customFormat="1" ht="20">
      <c r="A75" s="345" t="s">
        <v>168</v>
      </c>
      <c r="B75" s="393" t="str">
        <f>'Master Costs &amp; Codes'!B46</f>
        <v>K</v>
      </c>
      <c r="C75" s="350" t="s">
        <v>573</v>
      </c>
      <c r="D75" s="526">
        <v>100</v>
      </c>
      <c r="E75" s="538" t="s">
        <v>25</v>
      </c>
      <c r="F75" s="350"/>
      <c r="G75" s="365"/>
      <c r="I75" s="338"/>
      <c r="J75" s="338"/>
      <c r="K75" s="338"/>
      <c r="L75" s="338"/>
      <c r="M75" s="338"/>
      <c r="N75" s="338"/>
      <c r="O75" s="338"/>
      <c r="P75" s="338"/>
      <c r="Q75" s="338"/>
      <c r="R75" s="338"/>
      <c r="S75" s="338"/>
      <c r="T75" s="338"/>
      <c r="U75" s="338"/>
      <c r="V75" s="338"/>
      <c r="W75" s="338"/>
      <c r="X75" s="338"/>
      <c r="Y75" s="338"/>
      <c r="Z75" s="338"/>
      <c r="AA75" s="338"/>
      <c r="AB75" s="338"/>
      <c r="AC75" s="338"/>
      <c r="AD75" s="338"/>
      <c r="AE75" s="338"/>
      <c r="AF75" s="338"/>
      <c r="AG75" s="338"/>
      <c r="AH75" s="338"/>
      <c r="AI75" s="338"/>
      <c r="AJ75" s="335"/>
      <c r="AK75" s="335"/>
      <c r="AL75" s="335"/>
      <c r="AM75" s="335"/>
      <c r="AN75" s="335"/>
      <c r="AO75" s="335"/>
      <c r="AP75" s="335"/>
      <c r="AQ75" s="335"/>
      <c r="AR75" s="335"/>
    </row>
    <row r="76" spans="1:44" s="336" customFormat="1" ht="20">
      <c r="A76" s="345" t="s">
        <v>80</v>
      </c>
      <c r="B76" s="393" t="str">
        <f>'Master Costs &amp; Codes'!B20</f>
        <v>K</v>
      </c>
      <c r="C76" s="350" t="s">
        <v>82</v>
      </c>
      <c r="D76" s="526">
        <v>30</v>
      </c>
      <c r="E76" s="538" t="s">
        <v>25</v>
      </c>
      <c r="F76" s="350"/>
      <c r="G76" s="350"/>
      <c r="I76" s="338"/>
      <c r="J76" s="338"/>
      <c r="K76" s="338"/>
      <c r="L76" s="338"/>
      <c r="M76" s="338"/>
      <c r="N76" s="338"/>
      <c r="O76" s="338"/>
      <c r="P76" s="338"/>
      <c r="Q76" s="338"/>
      <c r="R76" s="338"/>
      <c r="S76" s="338"/>
      <c r="T76" s="338"/>
      <c r="U76" s="338"/>
      <c r="V76" s="338"/>
      <c r="W76" s="338"/>
      <c r="X76" s="338"/>
      <c r="Y76" s="338"/>
      <c r="Z76" s="338"/>
      <c r="AA76" s="338"/>
      <c r="AB76" s="338"/>
      <c r="AC76" s="338"/>
      <c r="AD76" s="338"/>
      <c r="AE76" s="338"/>
      <c r="AF76" s="338"/>
      <c r="AG76" s="338"/>
      <c r="AH76" s="338"/>
      <c r="AI76" s="338"/>
      <c r="AJ76" s="335"/>
      <c r="AK76" s="335"/>
      <c r="AL76" s="335"/>
      <c r="AM76" s="335"/>
      <c r="AN76" s="335"/>
      <c r="AO76" s="335"/>
      <c r="AP76" s="335"/>
      <c r="AQ76" s="335"/>
      <c r="AR76" s="335"/>
    </row>
    <row r="77" spans="1:44" s="336" customFormat="1" ht="20">
      <c r="A77" s="345" t="s">
        <v>84</v>
      </c>
      <c r="B77" s="393" t="str">
        <f>'Master Costs &amp; Codes'!B21</f>
        <v>K</v>
      </c>
      <c r="C77" s="350" t="s">
        <v>85</v>
      </c>
      <c r="D77" s="526">
        <v>30</v>
      </c>
      <c r="E77" s="538" t="s">
        <v>25</v>
      </c>
      <c r="F77" s="397" t="s">
        <v>1068</v>
      </c>
      <c r="G77" s="350"/>
      <c r="I77" s="349"/>
      <c r="J77" s="349"/>
      <c r="K77" s="349"/>
      <c r="L77" s="349"/>
      <c r="M77" s="349"/>
      <c r="N77" s="349"/>
      <c r="O77" s="349"/>
      <c r="P77" s="349"/>
      <c r="Q77" s="349"/>
      <c r="R77" s="349"/>
      <c r="S77" s="349"/>
      <c r="T77" s="349"/>
      <c r="U77" s="349"/>
      <c r="V77" s="349"/>
      <c r="W77" s="349"/>
      <c r="X77" s="349"/>
      <c r="Y77" s="349"/>
      <c r="Z77" s="349"/>
      <c r="AA77" s="349"/>
      <c r="AB77" s="349"/>
      <c r="AC77" s="349"/>
      <c r="AD77" s="349"/>
      <c r="AE77" s="349"/>
      <c r="AF77" s="349"/>
      <c r="AG77" s="349"/>
      <c r="AH77" s="349"/>
      <c r="AI77" s="349"/>
      <c r="AJ77" s="340"/>
      <c r="AK77" s="340"/>
      <c r="AL77" s="340"/>
      <c r="AM77" s="340"/>
      <c r="AN77" s="340"/>
      <c r="AO77" s="340"/>
      <c r="AP77" s="340"/>
      <c r="AQ77" s="340"/>
      <c r="AR77" s="340"/>
    </row>
    <row r="78" spans="1:44" s="336" customFormat="1" ht="20">
      <c r="A78" s="345" t="s">
        <v>129</v>
      </c>
      <c r="B78" s="393" t="str">
        <f>'Master Costs &amp; Codes'!B33</f>
        <v>K</v>
      </c>
      <c r="C78" s="350" t="s">
        <v>130</v>
      </c>
      <c r="D78" s="526">
        <v>36</v>
      </c>
      <c r="E78" s="538" t="s">
        <v>25</v>
      </c>
      <c r="F78" s="350"/>
      <c r="G78" s="350"/>
      <c r="I78" s="349"/>
      <c r="J78" s="349"/>
      <c r="K78" s="349"/>
      <c r="L78" s="349"/>
      <c r="M78" s="349"/>
      <c r="N78" s="349"/>
      <c r="O78" s="349"/>
      <c r="P78" s="349"/>
      <c r="Q78" s="349"/>
      <c r="R78" s="349"/>
      <c r="S78" s="349"/>
      <c r="T78" s="349"/>
      <c r="U78" s="349"/>
      <c r="V78" s="349"/>
      <c r="W78" s="349"/>
      <c r="X78" s="349"/>
      <c r="Y78" s="349"/>
      <c r="Z78" s="349"/>
      <c r="AA78" s="349"/>
      <c r="AB78" s="349"/>
      <c r="AC78" s="349"/>
      <c r="AD78" s="349"/>
      <c r="AE78" s="349"/>
      <c r="AF78" s="349"/>
      <c r="AG78" s="349"/>
      <c r="AH78" s="349"/>
      <c r="AI78" s="349"/>
      <c r="AJ78" s="340"/>
      <c r="AK78" s="340"/>
      <c r="AL78" s="340"/>
      <c r="AM78" s="340"/>
      <c r="AN78" s="340"/>
      <c r="AO78" s="340"/>
      <c r="AP78" s="340"/>
      <c r="AQ78" s="340"/>
      <c r="AR78" s="340"/>
    </row>
    <row r="79" spans="1:44" s="336" customFormat="1" ht="20">
      <c r="A79" s="395" t="s">
        <v>307</v>
      </c>
      <c r="B79" s="396" t="str">
        <f>'Master Costs &amp; Codes'!B92</f>
        <v>L</v>
      </c>
      <c r="C79" s="397" t="s">
        <v>308</v>
      </c>
      <c r="D79" s="527">
        <v>30</v>
      </c>
      <c r="E79" s="539" t="s">
        <v>25</v>
      </c>
      <c r="F79" s="397"/>
      <c r="G79" s="397"/>
      <c r="H79" s="398"/>
      <c r="I79" s="408"/>
      <c r="J79" s="408"/>
      <c r="K79" s="408"/>
      <c r="L79" s="408"/>
      <c r="M79" s="408"/>
      <c r="N79" s="408"/>
      <c r="O79" s="408"/>
      <c r="P79" s="408"/>
      <c r="Q79" s="408"/>
      <c r="R79" s="408"/>
      <c r="S79" s="408"/>
      <c r="T79" s="408"/>
      <c r="U79" s="408"/>
      <c r="V79" s="408"/>
      <c r="W79" s="408"/>
      <c r="X79" s="408"/>
      <c r="Y79" s="408"/>
      <c r="Z79" s="408"/>
      <c r="AA79" s="408"/>
      <c r="AB79" s="408"/>
      <c r="AC79" s="408"/>
      <c r="AD79" s="408"/>
      <c r="AE79" s="408"/>
      <c r="AF79" s="408"/>
      <c r="AG79" s="408"/>
      <c r="AH79" s="408"/>
      <c r="AI79" s="408"/>
      <c r="AJ79" s="399"/>
      <c r="AK79" s="399"/>
      <c r="AL79" s="399"/>
      <c r="AM79" s="399"/>
      <c r="AN79" s="399"/>
      <c r="AO79" s="399"/>
      <c r="AP79" s="399"/>
      <c r="AQ79" s="399"/>
      <c r="AR79" s="399"/>
    </row>
    <row r="80" spans="1:44" s="398" customFormat="1" ht="20">
      <c r="A80" s="395" t="s">
        <v>235</v>
      </c>
      <c r="B80" s="396" t="str">
        <f>'Master Costs &amp; Codes'!B69</f>
        <v>L</v>
      </c>
      <c r="C80" s="397" t="s">
        <v>236</v>
      </c>
      <c r="D80" s="527">
        <v>6</v>
      </c>
      <c r="E80" s="539" t="s">
        <v>25</v>
      </c>
      <c r="F80" s="397"/>
      <c r="G80" s="397"/>
      <c r="I80" s="404"/>
      <c r="J80" s="404"/>
      <c r="K80" s="404"/>
      <c r="L80" s="404"/>
      <c r="M80" s="404"/>
      <c r="N80" s="404"/>
      <c r="O80" s="404"/>
      <c r="P80" s="404"/>
      <c r="Q80" s="404"/>
      <c r="R80" s="404"/>
      <c r="S80" s="404"/>
      <c r="T80" s="404"/>
      <c r="U80" s="404"/>
      <c r="V80" s="404"/>
      <c r="W80" s="404"/>
      <c r="X80" s="404"/>
      <c r="Y80" s="404"/>
      <c r="Z80" s="404"/>
      <c r="AA80" s="404"/>
      <c r="AB80" s="404"/>
      <c r="AC80" s="404"/>
      <c r="AD80" s="404"/>
      <c r="AE80" s="404"/>
      <c r="AF80" s="404"/>
      <c r="AG80" s="404"/>
      <c r="AH80" s="404"/>
      <c r="AI80" s="404"/>
      <c r="AJ80" s="400"/>
      <c r="AK80" s="400"/>
      <c r="AL80" s="400"/>
      <c r="AM80" s="400"/>
      <c r="AN80" s="400"/>
      <c r="AO80" s="400"/>
      <c r="AP80" s="400"/>
      <c r="AQ80" s="400"/>
      <c r="AR80" s="400"/>
    </row>
    <row r="81" spans="1:44" s="398" customFormat="1" ht="20">
      <c r="A81" s="395" t="s">
        <v>238</v>
      </c>
      <c r="B81" s="396" t="str">
        <f>'Master Costs &amp; Codes'!B70</f>
        <v>L</v>
      </c>
      <c r="C81" s="397" t="s">
        <v>239</v>
      </c>
      <c r="D81" s="527">
        <v>300</v>
      </c>
      <c r="E81" s="539" t="s">
        <v>25</v>
      </c>
      <c r="F81" s="397"/>
      <c r="G81" s="397"/>
      <c r="I81" s="408"/>
      <c r="J81" s="408"/>
      <c r="K81" s="408"/>
      <c r="L81" s="408"/>
      <c r="M81" s="408"/>
      <c r="N81" s="408"/>
      <c r="O81" s="408"/>
      <c r="P81" s="408"/>
      <c r="Q81" s="408"/>
      <c r="R81" s="408"/>
      <c r="S81" s="408"/>
      <c r="T81" s="408"/>
      <c r="U81" s="408"/>
      <c r="V81" s="408"/>
      <c r="W81" s="408"/>
      <c r="X81" s="408"/>
      <c r="Y81" s="408"/>
      <c r="Z81" s="408"/>
      <c r="AA81" s="408"/>
      <c r="AB81" s="408"/>
      <c r="AC81" s="408"/>
      <c r="AD81" s="408"/>
      <c r="AE81" s="408"/>
      <c r="AF81" s="408"/>
      <c r="AG81" s="408"/>
      <c r="AH81" s="408"/>
      <c r="AI81" s="408"/>
      <c r="AJ81" s="399"/>
      <c r="AK81" s="399"/>
      <c r="AL81" s="399"/>
      <c r="AM81" s="399"/>
      <c r="AN81" s="399"/>
      <c r="AO81" s="399"/>
      <c r="AP81" s="399"/>
      <c r="AQ81" s="399"/>
      <c r="AR81" s="399"/>
    </row>
    <row r="82" spans="1:44" s="398" customFormat="1" ht="20">
      <c r="A82" s="395" t="s">
        <v>310</v>
      </c>
      <c r="B82" s="396" t="str">
        <f>'Master Costs &amp; Codes'!B93</f>
        <v>L</v>
      </c>
      <c r="C82" s="397" t="s">
        <v>594</v>
      </c>
      <c r="D82" s="527">
        <v>30</v>
      </c>
      <c r="E82" s="539" t="s">
        <v>25</v>
      </c>
      <c r="F82" s="397"/>
      <c r="G82" s="397"/>
      <c r="I82" s="408"/>
      <c r="J82" s="408"/>
      <c r="K82" s="408"/>
      <c r="L82" s="408"/>
      <c r="M82" s="408"/>
      <c r="N82" s="408"/>
      <c r="O82" s="408"/>
      <c r="P82" s="408"/>
      <c r="Q82" s="408"/>
      <c r="R82" s="408"/>
      <c r="S82" s="408"/>
      <c r="T82" s="408"/>
      <c r="U82" s="408"/>
      <c r="V82" s="408"/>
      <c r="W82" s="408"/>
      <c r="X82" s="408"/>
      <c r="Y82" s="408"/>
      <c r="Z82" s="408"/>
      <c r="AA82" s="408"/>
      <c r="AB82" s="408"/>
      <c r="AC82" s="408"/>
      <c r="AD82" s="408"/>
      <c r="AE82" s="408"/>
      <c r="AF82" s="408"/>
      <c r="AG82" s="408"/>
      <c r="AH82" s="408"/>
      <c r="AI82" s="408"/>
      <c r="AJ82" s="399"/>
      <c r="AK82" s="399"/>
      <c r="AL82" s="399"/>
      <c r="AM82" s="399"/>
      <c r="AN82" s="399"/>
      <c r="AO82" s="399"/>
      <c r="AP82" s="399"/>
      <c r="AQ82" s="399"/>
      <c r="AR82" s="399"/>
    </row>
    <row r="83" spans="1:44" s="398" customFormat="1" ht="20">
      <c r="A83" s="395" t="s">
        <v>268</v>
      </c>
      <c r="B83" s="396" t="str">
        <f>'Master Costs &amp; Codes'!B80</f>
        <v>L</v>
      </c>
      <c r="C83" s="397" t="s">
        <v>269</v>
      </c>
      <c r="D83" s="527">
        <v>40</v>
      </c>
      <c r="E83" s="539" t="s">
        <v>25</v>
      </c>
      <c r="F83" s="411"/>
      <c r="G83" s="397"/>
      <c r="I83" s="404"/>
      <c r="J83" s="404"/>
      <c r="K83" s="404"/>
      <c r="L83" s="404"/>
      <c r="M83" s="404"/>
      <c r="N83" s="404"/>
      <c r="O83" s="404"/>
      <c r="P83" s="404"/>
      <c r="Q83" s="404"/>
      <c r="R83" s="404"/>
      <c r="S83" s="404"/>
      <c r="T83" s="404"/>
      <c r="U83" s="404"/>
      <c r="V83" s="404"/>
      <c r="W83" s="404"/>
      <c r="X83" s="404"/>
      <c r="Y83" s="404"/>
      <c r="Z83" s="404"/>
      <c r="AA83" s="404"/>
      <c r="AB83" s="404"/>
      <c r="AC83" s="404"/>
      <c r="AD83" s="404"/>
      <c r="AE83" s="404"/>
      <c r="AF83" s="404"/>
      <c r="AG83" s="404"/>
      <c r="AH83" s="404"/>
      <c r="AI83" s="404"/>
      <c r="AJ83" s="400"/>
      <c r="AK83" s="400"/>
      <c r="AL83" s="400"/>
      <c r="AM83" s="400"/>
      <c r="AN83" s="400"/>
      <c r="AO83" s="400"/>
      <c r="AP83" s="400"/>
      <c r="AQ83" s="400"/>
      <c r="AR83" s="400"/>
    </row>
    <row r="84" spans="1:44" s="398" customFormat="1" ht="20">
      <c r="A84" s="395" t="s">
        <v>216</v>
      </c>
      <c r="B84" s="396" t="str">
        <f>'Master Costs &amp; Codes'!B63</f>
        <v>L</v>
      </c>
      <c r="C84" s="397" t="s">
        <v>580</v>
      </c>
      <c r="D84" s="527">
        <v>18</v>
      </c>
      <c r="E84" s="539" t="s">
        <v>25</v>
      </c>
      <c r="F84" s="397"/>
      <c r="G84" s="397"/>
      <c r="I84" s="405"/>
      <c r="J84" s="405"/>
      <c r="K84" s="405"/>
      <c r="L84" s="405"/>
      <c r="M84" s="405"/>
      <c r="N84" s="405"/>
      <c r="O84" s="405"/>
      <c r="P84" s="405"/>
      <c r="Q84" s="405"/>
      <c r="R84" s="405"/>
      <c r="S84" s="405"/>
      <c r="T84" s="405"/>
      <c r="U84" s="405"/>
      <c r="V84" s="405"/>
      <c r="W84" s="405"/>
      <c r="X84" s="405"/>
      <c r="Y84" s="405"/>
      <c r="Z84" s="405"/>
      <c r="AA84" s="405"/>
      <c r="AB84" s="405"/>
      <c r="AC84" s="405"/>
      <c r="AD84" s="405"/>
      <c r="AE84" s="405"/>
      <c r="AF84" s="405"/>
      <c r="AG84" s="405"/>
      <c r="AH84" s="405"/>
      <c r="AI84" s="405"/>
      <c r="AJ84" s="399"/>
      <c r="AK84" s="399"/>
      <c r="AL84" s="399"/>
      <c r="AM84" s="399"/>
      <c r="AN84" s="399"/>
      <c r="AO84" s="399"/>
      <c r="AP84" s="399"/>
      <c r="AQ84" s="399"/>
      <c r="AR84" s="399"/>
    </row>
    <row r="85" spans="1:44" s="398" customFormat="1" ht="20">
      <c r="A85" s="345" t="s">
        <v>44</v>
      </c>
      <c r="B85" s="393" t="str">
        <f>'Master Costs &amp; Codes'!B10</f>
        <v>M</v>
      </c>
      <c r="C85" s="350" t="s">
        <v>46</v>
      </c>
      <c r="D85" s="526">
        <v>40</v>
      </c>
      <c r="E85" s="538" t="s">
        <v>48</v>
      </c>
      <c r="F85" s="350"/>
      <c r="G85" s="350"/>
      <c r="H85" s="336"/>
      <c r="I85" s="339"/>
      <c r="J85" s="339"/>
      <c r="K85" s="339"/>
      <c r="L85" s="339"/>
      <c r="M85" s="339"/>
      <c r="N85" s="339"/>
      <c r="O85" s="339"/>
      <c r="P85" s="339"/>
      <c r="Q85" s="339"/>
      <c r="R85" s="339"/>
      <c r="S85" s="339"/>
      <c r="T85" s="339"/>
      <c r="U85" s="339"/>
      <c r="V85" s="339"/>
      <c r="W85" s="339"/>
      <c r="X85" s="339"/>
      <c r="Y85" s="339"/>
      <c r="Z85" s="339"/>
      <c r="AA85" s="339"/>
      <c r="AB85" s="339"/>
      <c r="AC85" s="339"/>
      <c r="AD85" s="339"/>
      <c r="AE85" s="339"/>
      <c r="AF85" s="339"/>
      <c r="AG85" s="339"/>
      <c r="AH85" s="339"/>
      <c r="AI85" s="339"/>
      <c r="AJ85" s="340"/>
      <c r="AK85" s="340"/>
      <c r="AL85" s="340"/>
      <c r="AM85" s="340"/>
      <c r="AN85" s="340"/>
      <c r="AO85" s="340"/>
      <c r="AP85" s="340"/>
      <c r="AQ85" s="340"/>
      <c r="AR85" s="340"/>
    </row>
    <row r="86" spans="1:44" s="336" customFormat="1" ht="20">
      <c r="A86" s="345" t="s">
        <v>229</v>
      </c>
      <c r="B86" s="393" t="str">
        <f>'Master Costs &amp; Codes'!B67</f>
        <v>M</v>
      </c>
      <c r="C86" s="350" t="s">
        <v>582</v>
      </c>
      <c r="D86" s="526">
        <v>1000</v>
      </c>
      <c r="E86" s="538" t="s">
        <v>25</v>
      </c>
      <c r="F86" s="350"/>
      <c r="G86" s="350"/>
      <c r="I86" s="338"/>
      <c r="J86" s="338"/>
      <c r="K86" s="338"/>
      <c r="L86" s="338"/>
      <c r="M86" s="338"/>
      <c r="N86" s="338"/>
      <c r="O86" s="338"/>
      <c r="P86" s="338"/>
      <c r="Q86" s="338"/>
      <c r="R86" s="338"/>
      <c r="S86" s="338"/>
      <c r="T86" s="338"/>
      <c r="U86" s="338"/>
      <c r="V86" s="338"/>
      <c r="W86" s="338"/>
      <c r="X86" s="338"/>
      <c r="Y86" s="338"/>
      <c r="Z86" s="338"/>
      <c r="AA86" s="338"/>
      <c r="AB86" s="338"/>
      <c r="AC86" s="338"/>
      <c r="AD86" s="338"/>
      <c r="AE86" s="338"/>
      <c r="AF86" s="338"/>
      <c r="AG86" s="338"/>
      <c r="AH86" s="338"/>
      <c r="AI86" s="338"/>
      <c r="AJ86" s="335"/>
      <c r="AK86" s="335"/>
      <c r="AL86" s="335"/>
      <c r="AM86" s="335"/>
      <c r="AN86" s="335"/>
      <c r="AO86" s="335"/>
      <c r="AP86" s="335"/>
      <c r="AQ86" s="335"/>
      <c r="AR86" s="335"/>
    </row>
    <row r="87" spans="1:44" s="336" customFormat="1" ht="20">
      <c r="A87" s="345" t="s">
        <v>250</v>
      </c>
      <c r="B87" s="393" t="str">
        <f>'Master Costs &amp; Codes'!B74</f>
        <v>M</v>
      </c>
      <c r="C87" s="350" t="s">
        <v>585</v>
      </c>
      <c r="D87" s="526">
        <v>1000</v>
      </c>
      <c r="E87" s="538" t="s">
        <v>25</v>
      </c>
      <c r="F87" s="350"/>
      <c r="G87" s="350"/>
      <c r="I87" s="338"/>
      <c r="J87" s="338"/>
      <c r="K87" s="338"/>
      <c r="L87" s="338"/>
      <c r="M87" s="338"/>
      <c r="N87" s="338"/>
      <c r="O87" s="338"/>
      <c r="P87" s="338"/>
      <c r="Q87" s="338"/>
      <c r="R87" s="338"/>
      <c r="S87" s="338"/>
      <c r="T87" s="338"/>
      <c r="U87" s="338"/>
      <c r="V87" s="338"/>
      <c r="W87" s="338"/>
      <c r="X87" s="338"/>
      <c r="Y87" s="338"/>
      <c r="Z87" s="338"/>
      <c r="AA87" s="338"/>
      <c r="AB87" s="338"/>
      <c r="AC87" s="338"/>
      <c r="AD87" s="338"/>
      <c r="AE87" s="338"/>
      <c r="AF87" s="338"/>
      <c r="AG87" s="338"/>
      <c r="AH87" s="338"/>
      <c r="AI87" s="338"/>
      <c r="AJ87" s="335"/>
      <c r="AK87" s="335"/>
      <c r="AL87" s="335"/>
      <c r="AM87" s="335"/>
      <c r="AN87" s="335"/>
      <c r="AO87" s="335"/>
      <c r="AP87" s="335"/>
      <c r="AQ87" s="335"/>
      <c r="AR87" s="335"/>
    </row>
    <row r="88" spans="1:44" s="336" customFormat="1" ht="20">
      <c r="A88" s="345" t="s">
        <v>49</v>
      </c>
      <c r="B88" s="393" t="str">
        <f>'Master Costs &amp; Codes'!B11</f>
        <v>N</v>
      </c>
      <c r="C88" s="350" t="s">
        <v>51</v>
      </c>
      <c r="D88" s="526">
        <v>100</v>
      </c>
      <c r="E88" s="538" t="s">
        <v>48</v>
      </c>
      <c r="F88" s="350"/>
      <c r="G88" s="350"/>
      <c r="I88" s="338"/>
      <c r="J88" s="338"/>
      <c r="K88" s="338"/>
      <c r="L88" s="338"/>
      <c r="M88" s="338"/>
      <c r="N88" s="338"/>
      <c r="O88" s="338"/>
      <c r="P88" s="338"/>
      <c r="Q88" s="338"/>
      <c r="R88" s="338"/>
      <c r="S88" s="338"/>
      <c r="T88" s="338"/>
      <c r="U88" s="338"/>
      <c r="V88" s="338"/>
      <c r="W88" s="338"/>
      <c r="X88" s="338"/>
      <c r="Y88" s="338"/>
      <c r="Z88" s="338"/>
      <c r="AA88" s="338"/>
      <c r="AB88" s="338"/>
      <c r="AC88" s="338"/>
      <c r="AD88" s="338"/>
      <c r="AE88" s="338"/>
      <c r="AF88" s="338"/>
      <c r="AG88" s="338"/>
      <c r="AH88" s="338"/>
      <c r="AI88" s="338"/>
      <c r="AJ88" s="335"/>
      <c r="AK88" s="335"/>
      <c r="AL88" s="335"/>
      <c r="AM88" s="335"/>
      <c r="AN88" s="335"/>
      <c r="AO88" s="335"/>
      <c r="AP88" s="335"/>
      <c r="AQ88" s="335"/>
      <c r="AR88" s="335"/>
    </row>
    <row r="89" spans="1:44" s="336" customFormat="1" ht="20">
      <c r="A89" s="345" t="s">
        <v>87</v>
      </c>
      <c r="B89" s="393" t="str">
        <f>'Master Costs &amp; Codes'!B22</f>
        <v>N</v>
      </c>
      <c r="C89" s="350" t="s">
        <v>563</v>
      </c>
      <c r="D89" s="526">
        <v>300</v>
      </c>
      <c r="E89" s="538" t="s">
        <v>25</v>
      </c>
      <c r="F89" s="367"/>
      <c r="G89" s="367"/>
      <c r="I89" s="341"/>
      <c r="J89" s="341"/>
      <c r="K89" s="341"/>
      <c r="L89" s="341"/>
      <c r="M89" s="341"/>
      <c r="N89" s="341"/>
      <c r="O89" s="341"/>
      <c r="P89" s="339"/>
      <c r="Q89" s="339"/>
      <c r="R89" s="339"/>
      <c r="S89" s="339"/>
      <c r="T89" s="339"/>
      <c r="U89" s="339"/>
      <c r="V89" s="339"/>
      <c r="W89" s="339"/>
      <c r="X89" s="339"/>
      <c r="Y89" s="339"/>
      <c r="Z89" s="339"/>
      <c r="AA89" s="339"/>
      <c r="AB89" s="339"/>
      <c r="AC89" s="339"/>
      <c r="AD89" s="339"/>
      <c r="AE89" s="339"/>
      <c r="AF89" s="339"/>
      <c r="AG89" s="339"/>
      <c r="AH89" s="339"/>
      <c r="AI89" s="339"/>
      <c r="AJ89" s="340"/>
      <c r="AK89" s="340"/>
      <c r="AL89" s="340"/>
      <c r="AM89" s="340"/>
      <c r="AN89" s="340"/>
      <c r="AO89" s="340"/>
      <c r="AP89" s="340"/>
      <c r="AQ89" s="340"/>
      <c r="AR89" s="340"/>
    </row>
    <row r="90" spans="1:44" s="336" customFormat="1" ht="20">
      <c r="A90" s="345" t="s">
        <v>226</v>
      </c>
      <c r="B90" s="393" t="str">
        <f>'Master Costs &amp; Codes'!B66</f>
        <v>N</v>
      </c>
      <c r="C90" s="350" t="s">
        <v>227</v>
      </c>
      <c r="D90" s="526">
        <v>150</v>
      </c>
      <c r="E90" s="538" t="s">
        <v>25</v>
      </c>
      <c r="F90" s="350"/>
      <c r="G90" s="350"/>
      <c r="I90" s="338"/>
      <c r="J90" s="338"/>
      <c r="K90" s="338"/>
      <c r="L90" s="338"/>
      <c r="M90" s="338"/>
      <c r="N90" s="338"/>
      <c r="O90" s="338"/>
      <c r="P90" s="338"/>
      <c r="Q90" s="338"/>
      <c r="R90" s="338"/>
      <c r="S90" s="338"/>
      <c r="T90" s="338"/>
      <c r="U90" s="338"/>
      <c r="V90" s="338"/>
      <c r="W90" s="338"/>
      <c r="X90" s="338"/>
      <c r="Y90" s="338"/>
      <c r="Z90" s="338"/>
      <c r="AA90" s="338"/>
      <c r="AB90" s="338"/>
      <c r="AC90" s="338"/>
      <c r="AD90" s="338"/>
      <c r="AE90" s="338"/>
      <c r="AF90" s="338"/>
      <c r="AG90" s="338"/>
      <c r="AH90" s="338"/>
      <c r="AI90" s="338"/>
      <c r="AJ90" s="335"/>
      <c r="AK90" s="335"/>
      <c r="AL90" s="335"/>
      <c r="AM90" s="335"/>
      <c r="AN90" s="335"/>
      <c r="AO90" s="335"/>
      <c r="AP90" s="335"/>
      <c r="AQ90" s="335"/>
      <c r="AR90" s="335"/>
    </row>
    <row r="91" spans="1:44" s="336" customFormat="1" ht="20">
      <c r="A91" s="395" t="s">
        <v>440</v>
      </c>
      <c r="B91" s="396" t="str">
        <f>'Master Costs &amp; Codes'!B133</f>
        <v>O</v>
      </c>
      <c r="C91" s="397" t="s">
        <v>441</v>
      </c>
      <c r="D91" s="527">
        <v>60</v>
      </c>
      <c r="E91" s="539" t="s">
        <v>25</v>
      </c>
      <c r="F91" s="397"/>
      <c r="G91" s="397"/>
      <c r="H91" s="398"/>
      <c r="I91" s="405"/>
      <c r="J91" s="405"/>
      <c r="K91" s="405"/>
      <c r="L91" s="405"/>
      <c r="M91" s="405"/>
      <c r="N91" s="405"/>
      <c r="O91" s="405"/>
      <c r="P91" s="405"/>
      <c r="Q91" s="405"/>
      <c r="R91" s="405"/>
      <c r="S91" s="405"/>
      <c r="T91" s="405"/>
      <c r="U91" s="405"/>
      <c r="V91" s="405"/>
      <c r="W91" s="405"/>
      <c r="X91" s="405"/>
      <c r="Y91" s="405"/>
      <c r="Z91" s="405"/>
      <c r="AA91" s="405"/>
      <c r="AB91" s="405"/>
      <c r="AC91" s="405"/>
      <c r="AD91" s="405"/>
      <c r="AE91" s="405"/>
      <c r="AF91" s="405"/>
      <c r="AG91" s="405"/>
      <c r="AH91" s="405"/>
      <c r="AI91" s="405"/>
      <c r="AJ91" s="399"/>
      <c r="AK91" s="399"/>
      <c r="AL91" s="399"/>
      <c r="AM91" s="399"/>
      <c r="AN91" s="399"/>
      <c r="AO91" s="399"/>
      <c r="AP91" s="399"/>
      <c r="AQ91" s="399"/>
      <c r="AR91" s="399"/>
    </row>
    <row r="92" spans="1:44" s="336" customFormat="1" ht="20">
      <c r="A92" s="395" t="s">
        <v>437</v>
      </c>
      <c r="B92" s="396" t="str">
        <f>'Master Costs &amp; Codes'!B132</f>
        <v>O</v>
      </c>
      <c r="C92" s="397" t="s">
        <v>624</v>
      </c>
      <c r="D92" s="527">
        <v>36</v>
      </c>
      <c r="E92" s="539" t="s">
        <v>25</v>
      </c>
      <c r="F92" s="397"/>
      <c r="G92" s="397"/>
      <c r="H92" s="398"/>
      <c r="I92" s="408"/>
      <c r="J92" s="408"/>
      <c r="K92" s="408"/>
      <c r="L92" s="408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  <c r="AA92" s="408"/>
      <c r="AB92" s="408"/>
      <c r="AC92" s="408"/>
      <c r="AD92" s="408"/>
      <c r="AE92" s="408"/>
      <c r="AF92" s="408"/>
      <c r="AG92" s="408"/>
      <c r="AH92" s="408"/>
      <c r="AI92" s="408"/>
      <c r="AJ92" s="399"/>
      <c r="AK92" s="399"/>
      <c r="AL92" s="399"/>
      <c r="AM92" s="399"/>
      <c r="AN92" s="399"/>
      <c r="AO92" s="399"/>
      <c r="AP92" s="399"/>
      <c r="AQ92" s="399"/>
      <c r="AR92" s="399"/>
    </row>
    <row r="93" spans="1:44" s="336" customFormat="1" ht="20">
      <c r="A93" s="395" t="s">
        <v>391</v>
      </c>
      <c r="B93" s="396" t="str">
        <f>'Master Costs &amp; Codes'!B119</f>
        <v>O</v>
      </c>
      <c r="C93" s="397" t="s">
        <v>613</v>
      </c>
      <c r="D93" s="527">
        <v>10</v>
      </c>
      <c r="E93" s="539" t="s">
        <v>25</v>
      </c>
      <c r="F93" s="397"/>
      <c r="G93" s="397"/>
      <c r="H93" s="398"/>
      <c r="I93" s="404"/>
      <c r="J93" s="404"/>
      <c r="K93" s="404"/>
      <c r="L93" s="404"/>
      <c r="M93" s="404"/>
      <c r="N93" s="404"/>
      <c r="O93" s="404"/>
      <c r="P93" s="404"/>
      <c r="Q93" s="404"/>
      <c r="R93" s="404"/>
      <c r="S93" s="404"/>
      <c r="T93" s="404"/>
      <c r="U93" s="404"/>
      <c r="V93" s="404"/>
      <c r="W93" s="404"/>
      <c r="X93" s="404"/>
      <c r="Y93" s="404"/>
      <c r="Z93" s="404"/>
      <c r="AA93" s="404"/>
      <c r="AB93" s="404"/>
      <c r="AC93" s="404"/>
      <c r="AD93" s="404"/>
      <c r="AE93" s="404"/>
      <c r="AF93" s="404"/>
      <c r="AG93" s="404"/>
      <c r="AH93" s="404"/>
      <c r="AI93" s="404"/>
      <c r="AJ93" s="400"/>
      <c r="AK93" s="400"/>
      <c r="AL93" s="400"/>
      <c r="AM93" s="400"/>
      <c r="AN93" s="400"/>
      <c r="AO93" s="400"/>
      <c r="AP93" s="400"/>
      <c r="AQ93" s="400"/>
      <c r="AR93" s="400"/>
    </row>
    <row r="94" spans="1:44" s="398" customFormat="1" ht="20">
      <c r="A94" s="395" t="s">
        <v>398</v>
      </c>
      <c r="B94" s="396" t="str">
        <f>'Master Costs &amp; Codes'!B121</f>
        <v>O</v>
      </c>
      <c r="C94" s="397" t="s">
        <v>614</v>
      </c>
      <c r="D94" s="527">
        <v>200</v>
      </c>
      <c r="E94" s="539" t="s">
        <v>25</v>
      </c>
      <c r="F94" s="397"/>
      <c r="G94" s="397"/>
      <c r="I94" s="405"/>
      <c r="J94" s="405"/>
      <c r="K94" s="405"/>
      <c r="L94" s="405"/>
      <c r="M94" s="405"/>
      <c r="N94" s="405"/>
      <c r="O94" s="405"/>
      <c r="P94" s="405"/>
      <c r="Q94" s="405"/>
      <c r="R94" s="405"/>
      <c r="S94" s="405"/>
      <c r="T94" s="405"/>
      <c r="U94" s="405"/>
      <c r="V94" s="405"/>
      <c r="W94" s="405"/>
      <c r="X94" s="405"/>
      <c r="Y94" s="405"/>
      <c r="Z94" s="405"/>
      <c r="AA94" s="405"/>
      <c r="AB94" s="405"/>
      <c r="AC94" s="405"/>
      <c r="AD94" s="405"/>
      <c r="AE94" s="405"/>
      <c r="AF94" s="405"/>
      <c r="AG94" s="405"/>
      <c r="AH94" s="405"/>
      <c r="AI94" s="405"/>
      <c r="AJ94" s="399"/>
      <c r="AK94" s="399"/>
      <c r="AL94" s="399"/>
      <c r="AM94" s="399"/>
      <c r="AN94" s="399"/>
      <c r="AO94" s="399"/>
      <c r="AP94" s="399"/>
      <c r="AQ94" s="399"/>
      <c r="AR94" s="399"/>
    </row>
    <row r="95" spans="1:44" s="398" customFormat="1" ht="20">
      <c r="A95" s="395" t="s">
        <v>395</v>
      </c>
      <c r="B95" s="396" t="str">
        <f>'Master Costs &amp; Codes'!B120</f>
        <v>O</v>
      </c>
      <c r="C95" s="397" t="s">
        <v>396</v>
      </c>
      <c r="D95" s="527">
        <v>12</v>
      </c>
      <c r="E95" s="539" t="s">
        <v>25</v>
      </c>
      <c r="F95" s="397"/>
      <c r="G95" s="397"/>
      <c r="I95" s="405"/>
      <c r="J95" s="405"/>
      <c r="K95" s="405"/>
      <c r="L95" s="405"/>
      <c r="M95" s="405"/>
      <c r="N95" s="405"/>
      <c r="O95" s="405"/>
      <c r="P95" s="405"/>
      <c r="Q95" s="405"/>
      <c r="R95" s="405"/>
      <c r="S95" s="405"/>
      <c r="T95" s="405"/>
      <c r="U95" s="405"/>
      <c r="V95" s="405"/>
      <c r="W95" s="405"/>
      <c r="X95" s="405"/>
      <c r="Y95" s="405"/>
      <c r="Z95" s="405"/>
      <c r="AA95" s="405"/>
      <c r="AB95" s="405"/>
      <c r="AC95" s="405"/>
      <c r="AD95" s="405"/>
      <c r="AE95" s="405"/>
      <c r="AF95" s="405"/>
      <c r="AG95" s="405"/>
      <c r="AH95" s="405"/>
      <c r="AI95" s="405"/>
      <c r="AJ95" s="399"/>
      <c r="AK95" s="399"/>
      <c r="AL95" s="399"/>
      <c r="AM95" s="399"/>
      <c r="AN95" s="399"/>
      <c r="AO95" s="399"/>
      <c r="AP95" s="399"/>
      <c r="AQ95" s="399"/>
      <c r="AR95" s="399"/>
    </row>
    <row r="96" spans="1:44" s="398" customFormat="1" ht="20">
      <c r="A96" s="347" t="s">
        <v>492</v>
      </c>
      <c r="B96" s="393" t="str">
        <f>'Master Costs &amp; Codes'!B153</f>
        <v>Operations Bag</v>
      </c>
      <c r="C96" s="350" t="s">
        <v>493</v>
      </c>
      <c r="D96" s="526">
        <v>1</v>
      </c>
      <c r="E96" s="540" t="s">
        <v>25</v>
      </c>
      <c r="F96" s="350"/>
      <c r="G96" s="370"/>
      <c r="H96" s="336"/>
      <c r="I96" s="353"/>
      <c r="J96" s="356"/>
      <c r="K96" s="353"/>
      <c r="L96" s="353"/>
      <c r="M96" s="356"/>
      <c r="N96" s="357"/>
      <c r="O96" s="357"/>
      <c r="P96" s="357"/>
      <c r="Q96" s="351"/>
      <c r="R96" s="351"/>
      <c r="S96" s="351"/>
      <c r="T96" s="351"/>
      <c r="U96" s="351"/>
      <c r="V96" s="351"/>
      <c r="W96" s="351"/>
      <c r="X96" s="351"/>
      <c r="Y96" s="351"/>
      <c r="Z96" s="351"/>
      <c r="AA96" s="351"/>
      <c r="AB96" s="351"/>
      <c r="AC96" s="351"/>
      <c r="AD96" s="351"/>
      <c r="AE96" s="351"/>
      <c r="AF96" s="351"/>
      <c r="AG96" s="351"/>
      <c r="AH96" s="351"/>
      <c r="AI96" s="351"/>
      <c r="AJ96" s="336"/>
      <c r="AK96" s="336"/>
      <c r="AL96" s="336"/>
      <c r="AM96" s="336"/>
      <c r="AN96" s="336"/>
      <c r="AO96" s="336"/>
      <c r="AP96" s="336"/>
      <c r="AQ96" s="336"/>
      <c r="AR96" s="336"/>
    </row>
    <row r="97" spans="1:44" s="398" customFormat="1" ht="20">
      <c r="A97" s="347" t="s">
        <v>481</v>
      </c>
      <c r="B97" s="393" t="str">
        <f>'Master Costs &amp; Codes'!B149</f>
        <v>Operations Bag</v>
      </c>
      <c r="C97" s="366" t="s">
        <v>482</v>
      </c>
      <c r="D97" s="532"/>
      <c r="E97" s="544"/>
      <c r="F97" s="367"/>
      <c r="G97" s="350"/>
      <c r="H97" s="336"/>
      <c r="I97" s="338"/>
      <c r="J97" s="338"/>
      <c r="K97" s="338"/>
      <c r="L97" s="338"/>
      <c r="M97" s="338"/>
      <c r="N97" s="338"/>
      <c r="O97" s="338"/>
      <c r="P97" s="338"/>
      <c r="Q97" s="338"/>
      <c r="R97" s="338"/>
      <c r="S97" s="338"/>
      <c r="T97" s="338"/>
      <c r="U97" s="338"/>
      <c r="V97" s="338"/>
      <c r="W97" s="338"/>
      <c r="X97" s="338"/>
      <c r="Y97" s="338"/>
      <c r="Z97" s="338"/>
      <c r="AA97" s="338"/>
      <c r="AB97" s="338"/>
      <c r="AC97" s="338"/>
      <c r="AD97" s="338"/>
      <c r="AE97" s="338"/>
      <c r="AF97" s="338"/>
      <c r="AG97" s="338"/>
      <c r="AH97" s="338"/>
      <c r="AI97" s="338"/>
      <c r="AJ97" s="335"/>
      <c r="AK97" s="335"/>
      <c r="AL97" s="335"/>
      <c r="AM97" s="335"/>
      <c r="AN97" s="335"/>
      <c r="AO97" s="335"/>
      <c r="AP97" s="335"/>
      <c r="AQ97" s="335"/>
      <c r="AR97" s="335"/>
    </row>
    <row r="98" spans="1:44" s="398" customFormat="1" ht="20">
      <c r="A98" s="345" t="s">
        <v>404</v>
      </c>
      <c r="B98" s="393" t="str">
        <f>'Master Costs &amp; Codes'!B123</f>
        <v>Operations Bag</v>
      </c>
      <c r="C98" s="350" t="s">
        <v>406</v>
      </c>
      <c r="D98" s="526">
        <v>2</v>
      </c>
      <c r="E98" s="538" t="s">
        <v>25</v>
      </c>
      <c r="F98" s="350"/>
      <c r="G98" s="350"/>
      <c r="H98" s="336"/>
      <c r="I98" s="339"/>
      <c r="J98" s="339"/>
      <c r="K98" s="339"/>
      <c r="L98" s="339"/>
      <c r="M98" s="339"/>
      <c r="N98" s="339"/>
      <c r="O98" s="339"/>
      <c r="P98" s="339"/>
      <c r="Q98" s="339"/>
      <c r="R98" s="339"/>
      <c r="S98" s="339"/>
      <c r="T98" s="339"/>
      <c r="U98" s="339"/>
      <c r="V98" s="339"/>
      <c r="W98" s="339"/>
      <c r="X98" s="339"/>
      <c r="Y98" s="339"/>
      <c r="Z98" s="339"/>
      <c r="AA98" s="339"/>
      <c r="AB98" s="339"/>
      <c r="AC98" s="339"/>
      <c r="AD98" s="339"/>
      <c r="AE98" s="339"/>
      <c r="AF98" s="339"/>
      <c r="AG98" s="339"/>
      <c r="AH98" s="339"/>
      <c r="AI98" s="339"/>
      <c r="AJ98" s="340"/>
      <c r="AK98" s="340"/>
      <c r="AL98" s="340"/>
      <c r="AM98" s="340"/>
      <c r="AN98" s="340"/>
      <c r="AO98" s="340"/>
      <c r="AP98" s="340"/>
      <c r="AQ98" s="340"/>
      <c r="AR98" s="340"/>
    </row>
    <row r="99" spans="1:44" s="336" customFormat="1" ht="20">
      <c r="A99" s="345" t="s">
        <v>489</v>
      </c>
      <c r="B99" s="393" t="str">
        <f>'Master Costs &amp; Codes'!B152</f>
        <v>Operations Bag</v>
      </c>
      <c r="C99" s="350" t="s">
        <v>634</v>
      </c>
      <c r="D99" s="526">
        <v>2</v>
      </c>
      <c r="E99" s="538" t="s">
        <v>616</v>
      </c>
      <c r="F99" s="365"/>
      <c r="G99" s="350"/>
      <c r="I99" s="349"/>
      <c r="J99" s="349"/>
      <c r="K99" s="349"/>
      <c r="L99" s="349"/>
      <c r="M99" s="349"/>
      <c r="N99" s="349"/>
      <c r="O99" s="349"/>
      <c r="P99" s="349"/>
      <c r="Q99" s="349"/>
      <c r="R99" s="349"/>
      <c r="S99" s="349"/>
      <c r="T99" s="349"/>
      <c r="U99" s="349"/>
      <c r="V99" s="349"/>
      <c r="W99" s="349"/>
      <c r="X99" s="349"/>
      <c r="Y99" s="349"/>
      <c r="Z99" s="349"/>
      <c r="AA99" s="349"/>
      <c r="AB99" s="349"/>
      <c r="AC99" s="349"/>
      <c r="AD99" s="349"/>
      <c r="AE99" s="349"/>
      <c r="AF99" s="349"/>
      <c r="AG99" s="349"/>
      <c r="AH99" s="349"/>
      <c r="AI99" s="349"/>
      <c r="AJ99" s="340"/>
      <c r="AK99" s="340"/>
      <c r="AL99" s="340"/>
      <c r="AM99" s="340"/>
      <c r="AN99" s="340"/>
      <c r="AO99" s="340"/>
      <c r="AP99" s="340"/>
      <c r="AQ99" s="340"/>
      <c r="AR99" s="340"/>
    </row>
    <row r="100" spans="1:44" s="336" customFormat="1" ht="20">
      <c r="A100" s="345" t="s">
        <v>500</v>
      </c>
      <c r="B100" s="393" t="str">
        <f>'Master Costs &amp; Codes'!B156</f>
        <v>Operations Bag</v>
      </c>
      <c r="C100" s="350" t="s">
        <v>639</v>
      </c>
      <c r="D100" s="526">
        <v>2</v>
      </c>
      <c r="E100" s="538" t="s">
        <v>616</v>
      </c>
      <c r="F100" s="365"/>
      <c r="G100" s="350"/>
      <c r="I100" s="354"/>
      <c r="J100" s="354"/>
      <c r="K100" s="354"/>
      <c r="L100" s="354"/>
      <c r="M100" s="354"/>
      <c r="N100" s="354"/>
      <c r="O100" s="354"/>
      <c r="P100" s="354"/>
      <c r="Q100" s="354"/>
      <c r="R100" s="354"/>
      <c r="S100" s="354"/>
      <c r="T100" s="354"/>
      <c r="U100" s="354"/>
      <c r="V100" s="354"/>
      <c r="W100" s="354"/>
      <c r="X100" s="354"/>
      <c r="Y100" s="354"/>
      <c r="Z100" s="354"/>
      <c r="AA100" s="354"/>
      <c r="AB100" s="354"/>
      <c r="AC100" s="354"/>
      <c r="AD100" s="354"/>
      <c r="AE100" s="354"/>
      <c r="AF100" s="354"/>
      <c r="AG100" s="354"/>
      <c r="AH100" s="354"/>
      <c r="AI100" s="354"/>
      <c r="AJ100" s="335"/>
      <c r="AK100" s="335"/>
      <c r="AL100" s="335"/>
      <c r="AM100" s="335"/>
      <c r="AN100" s="335"/>
      <c r="AO100" s="335"/>
      <c r="AP100" s="335"/>
      <c r="AQ100" s="335"/>
      <c r="AR100" s="335"/>
    </row>
    <row r="101" spans="1:44" s="336" customFormat="1" ht="20">
      <c r="A101" s="345" t="s">
        <v>34</v>
      </c>
      <c r="B101" s="393" t="str">
        <f>'Master Costs &amp; Codes'!B7</f>
        <v>P</v>
      </c>
      <c r="C101" s="350" t="s">
        <v>35</v>
      </c>
      <c r="D101" s="526">
        <v>800</v>
      </c>
      <c r="E101" s="538" t="s">
        <v>25</v>
      </c>
      <c r="F101" s="350"/>
      <c r="G101" s="350"/>
      <c r="I101" s="354"/>
      <c r="J101" s="354"/>
      <c r="K101" s="354"/>
      <c r="L101" s="354"/>
      <c r="M101" s="354"/>
      <c r="N101" s="354"/>
      <c r="O101" s="354"/>
      <c r="P101" s="354"/>
      <c r="Q101" s="354"/>
      <c r="R101" s="354"/>
      <c r="S101" s="354"/>
      <c r="T101" s="354"/>
      <c r="U101" s="354"/>
      <c r="V101" s="354"/>
      <c r="W101" s="354"/>
      <c r="X101" s="354"/>
      <c r="Y101" s="354"/>
      <c r="Z101" s="354"/>
      <c r="AA101" s="354"/>
      <c r="AB101" s="354"/>
      <c r="AC101" s="354"/>
      <c r="AD101" s="354"/>
      <c r="AE101" s="354"/>
      <c r="AF101" s="354"/>
      <c r="AG101" s="354"/>
      <c r="AH101" s="354"/>
      <c r="AI101" s="354"/>
      <c r="AJ101" s="335"/>
      <c r="AK101" s="335"/>
      <c r="AL101" s="335"/>
      <c r="AM101" s="335"/>
      <c r="AN101" s="335"/>
      <c r="AO101" s="335"/>
      <c r="AP101" s="335"/>
      <c r="AQ101" s="335"/>
      <c r="AR101" s="335"/>
    </row>
    <row r="102" spans="1:44" s="336" customFormat="1" ht="20">
      <c r="A102" s="345" t="s">
        <v>244</v>
      </c>
      <c r="B102" s="393" t="str">
        <f>'Master Costs &amp; Codes'!B72</f>
        <v>P</v>
      </c>
      <c r="C102" s="350" t="s">
        <v>584</v>
      </c>
      <c r="D102" s="526">
        <v>60</v>
      </c>
      <c r="E102" s="538" t="s">
        <v>25</v>
      </c>
      <c r="F102" s="350"/>
      <c r="G102" s="350"/>
      <c r="I102" s="338"/>
      <c r="J102" s="338"/>
      <c r="K102" s="338"/>
      <c r="L102" s="338"/>
      <c r="M102" s="338"/>
      <c r="N102" s="338"/>
      <c r="O102" s="338"/>
      <c r="P102" s="338"/>
      <c r="Q102" s="338"/>
      <c r="R102" s="338"/>
      <c r="S102" s="338"/>
      <c r="T102" s="338"/>
      <c r="U102" s="338"/>
      <c r="V102" s="338"/>
      <c r="W102" s="338"/>
      <c r="X102" s="338"/>
      <c r="Y102" s="338"/>
      <c r="Z102" s="338"/>
      <c r="AA102" s="338"/>
      <c r="AB102" s="338"/>
      <c r="AC102" s="338"/>
      <c r="AD102" s="338"/>
      <c r="AE102" s="338"/>
      <c r="AF102" s="338"/>
      <c r="AG102" s="338"/>
      <c r="AH102" s="338"/>
      <c r="AI102" s="338"/>
      <c r="AJ102" s="335"/>
      <c r="AK102" s="335"/>
      <c r="AL102" s="335"/>
      <c r="AM102" s="335"/>
      <c r="AN102" s="335"/>
      <c r="AO102" s="335"/>
      <c r="AP102" s="335"/>
      <c r="AQ102" s="335"/>
      <c r="AR102" s="335"/>
    </row>
    <row r="103" spans="1:44" s="336" customFormat="1" ht="20">
      <c r="A103" s="345" t="s">
        <v>21</v>
      </c>
      <c r="B103" s="393" t="str">
        <f>'Master Costs &amp; Codes'!B4</f>
        <v>P</v>
      </c>
      <c r="C103" s="350" t="s">
        <v>554</v>
      </c>
      <c r="D103" s="526">
        <v>432</v>
      </c>
      <c r="E103" s="538" t="s">
        <v>25</v>
      </c>
      <c r="F103" s="350"/>
      <c r="G103" s="350"/>
      <c r="I103" s="338"/>
      <c r="J103" s="338"/>
      <c r="K103" s="338"/>
      <c r="L103" s="338"/>
      <c r="M103" s="338"/>
      <c r="N103" s="338"/>
      <c r="O103" s="338"/>
      <c r="P103" s="338"/>
      <c r="Q103" s="338"/>
      <c r="R103" s="338"/>
      <c r="S103" s="338"/>
      <c r="T103" s="338"/>
      <c r="U103" s="338"/>
      <c r="V103" s="338"/>
      <c r="W103" s="338"/>
      <c r="X103" s="338"/>
      <c r="Y103" s="338"/>
      <c r="Z103" s="338"/>
      <c r="AA103" s="338"/>
      <c r="AB103" s="338"/>
      <c r="AC103" s="338"/>
      <c r="AD103" s="338"/>
      <c r="AE103" s="338"/>
      <c r="AF103" s="338"/>
      <c r="AG103" s="338"/>
      <c r="AH103" s="338"/>
      <c r="AI103" s="338"/>
      <c r="AJ103" s="335"/>
      <c r="AK103" s="335"/>
      <c r="AL103" s="335"/>
      <c r="AM103" s="335"/>
      <c r="AN103" s="335"/>
      <c r="AO103" s="335"/>
      <c r="AP103" s="335"/>
      <c r="AQ103" s="335"/>
      <c r="AR103" s="335"/>
    </row>
    <row r="104" spans="1:44" s="336" customFormat="1" ht="20">
      <c r="A104" s="345" t="s">
        <v>37</v>
      </c>
      <c r="B104" s="393" t="str">
        <f>'Master Costs &amp; Codes'!B8</f>
        <v>Q-Manip Shelf</v>
      </c>
      <c r="C104" s="350" t="s">
        <v>38</v>
      </c>
      <c r="D104" s="526">
        <v>6</v>
      </c>
      <c r="E104" s="538" t="s">
        <v>25</v>
      </c>
      <c r="F104" s="350"/>
      <c r="G104" s="350"/>
      <c r="I104" s="338"/>
      <c r="J104" s="338"/>
      <c r="K104" s="338"/>
      <c r="L104" s="338"/>
      <c r="M104" s="338"/>
      <c r="N104" s="338"/>
      <c r="O104" s="338"/>
      <c r="P104" s="338"/>
      <c r="Q104" s="338"/>
      <c r="R104" s="338"/>
      <c r="S104" s="338"/>
      <c r="T104" s="338"/>
      <c r="U104" s="338"/>
      <c r="V104" s="338"/>
      <c r="W104" s="338"/>
      <c r="X104" s="338"/>
      <c r="Y104" s="338"/>
      <c r="Z104" s="338"/>
      <c r="AA104" s="338"/>
      <c r="AB104" s="338"/>
      <c r="AC104" s="338"/>
      <c r="AD104" s="338"/>
      <c r="AE104" s="338"/>
      <c r="AF104" s="338"/>
      <c r="AG104" s="338"/>
      <c r="AH104" s="338"/>
      <c r="AI104" s="338"/>
      <c r="AJ104" s="335"/>
      <c r="AK104" s="335"/>
      <c r="AL104" s="335"/>
      <c r="AM104" s="335"/>
      <c r="AN104" s="335"/>
      <c r="AO104" s="335"/>
      <c r="AP104" s="335"/>
      <c r="AQ104" s="335"/>
      <c r="AR104" s="335"/>
    </row>
    <row r="105" spans="1:44" s="336" customFormat="1" ht="20">
      <c r="A105" s="345" t="s">
        <v>509</v>
      </c>
      <c r="B105" s="393" t="str">
        <f>'Master Costs &amp; Codes'!B159</f>
        <v>Q-Manip Shelf</v>
      </c>
      <c r="C105" s="350" t="s">
        <v>510</v>
      </c>
      <c r="D105" s="526">
        <v>1</v>
      </c>
      <c r="E105" s="538" t="s">
        <v>641</v>
      </c>
      <c r="F105" s="350"/>
      <c r="G105" s="350"/>
      <c r="I105" s="338"/>
      <c r="J105" s="338"/>
      <c r="K105" s="338"/>
      <c r="L105" s="338"/>
      <c r="M105" s="338"/>
      <c r="N105" s="338"/>
      <c r="O105" s="338"/>
      <c r="P105" s="338"/>
      <c r="Q105" s="338"/>
      <c r="R105" s="338"/>
      <c r="S105" s="338"/>
      <c r="T105" s="338"/>
      <c r="U105" s="338"/>
      <c r="V105" s="338"/>
      <c r="W105" s="338"/>
      <c r="X105" s="338"/>
      <c r="Y105" s="338"/>
      <c r="Z105" s="338"/>
      <c r="AA105" s="338"/>
      <c r="AB105" s="338"/>
      <c r="AC105" s="338"/>
      <c r="AD105" s="338"/>
      <c r="AE105" s="338"/>
      <c r="AF105" s="338"/>
      <c r="AG105" s="338"/>
      <c r="AH105" s="338"/>
      <c r="AI105" s="338"/>
      <c r="AJ105" s="335"/>
      <c r="AK105" s="335"/>
      <c r="AL105" s="335"/>
      <c r="AM105" s="335"/>
      <c r="AN105" s="335"/>
      <c r="AO105" s="335"/>
      <c r="AP105" s="335"/>
      <c r="AQ105" s="335"/>
      <c r="AR105" s="335"/>
    </row>
    <row r="106" spans="1:44" s="336" customFormat="1" ht="20">
      <c r="A106" s="345" t="s">
        <v>455</v>
      </c>
      <c r="B106" s="393" t="str">
        <f>'Master Costs &amp; Codes'!B138</f>
        <v>Q-Manip Shelf</v>
      </c>
      <c r="C106" s="350" t="s">
        <v>456</v>
      </c>
      <c r="D106" s="526">
        <v>960</v>
      </c>
      <c r="E106" s="538" t="s">
        <v>25</v>
      </c>
      <c r="F106" s="352"/>
      <c r="G106" s="352"/>
      <c r="I106" s="351"/>
      <c r="J106" s="351"/>
      <c r="K106" s="338"/>
      <c r="L106" s="338"/>
      <c r="M106" s="338"/>
      <c r="N106" s="338"/>
      <c r="O106" s="338"/>
      <c r="P106" s="338"/>
      <c r="Q106" s="338"/>
      <c r="R106" s="338"/>
      <c r="S106" s="338"/>
      <c r="T106" s="338"/>
      <c r="U106" s="338"/>
      <c r="V106" s="338"/>
      <c r="W106" s="338"/>
      <c r="X106" s="338"/>
      <c r="Y106" s="338"/>
      <c r="Z106" s="338"/>
      <c r="AA106" s="338"/>
      <c r="AB106" s="338"/>
      <c r="AC106" s="338"/>
      <c r="AD106" s="338"/>
      <c r="AE106" s="338"/>
      <c r="AF106" s="338"/>
      <c r="AG106" s="338"/>
      <c r="AH106" s="338"/>
      <c r="AI106" s="338"/>
      <c r="AJ106" s="335"/>
      <c r="AK106" s="335"/>
      <c r="AL106" s="335"/>
      <c r="AM106" s="335"/>
      <c r="AN106" s="335"/>
      <c r="AO106" s="335"/>
      <c r="AP106" s="335"/>
      <c r="AQ106" s="335"/>
      <c r="AR106" s="335"/>
    </row>
    <row r="107" spans="1:44" s="336" customFormat="1" ht="20">
      <c r="A107" s="342" t="s">
        <v>576</v>
      </c>
      <c r="B107" s="393" t="str">
        <f>'Master Costs &amp; Codes'!B50</f>
        <v>Q-Manip Shelf</v>
      </c>
      <c r="C107" s="343" t="s">
        <v>577</v>
      </c>
      <c r="D107" s="533">
        <v>1</v>
      </c>
      <c r="E107" s="545" t="s">
        <v>25</v>
      </c>
      <c r="F107" s="345"/>
      <c r="G107" s="350"/>
      <c r="I107" s="337"/>
      <c r="J107" s="344"/>
      <c r="K107" s="338"/>
      <c r="L107" s="338"/>
      <c r="M107" s="338"/>
      <c r="N107" s="338"/>
      <c r="O107" s="338"/>
      <c r="P107" s="338"/>
      <c r="Q107" s="338"/>
      <c r="R107" s="338"/>
      <c r="S107" s="338"/>
      <c r="T107" s="338"/>
      <c r="U107" s="338"/>
      <c r="V107" s="338"/>
      <c r="W107" s="338"/>
      <c r="X107" s="338"/>
      <c r="Y107" s="338"/>
      <c r="Z107" s="338"/>
      <c r="AA107" s="338"/>
      <c r="AB107" s="338"/>
      <c r="AC107" s="338"/>
      <c r="AD107" s="338"/>
      <c r="AE107" s="338"/>
      <c r="AF107" s="338"/>
      <c r="AG107" s="338"/>
      <c r="AH107" s="338"/>
      <c r="AI107" s="338"/>
      <c r="AJ107" s="335"/>
      <c r="AK107" s="335"/>
      <c r="AL107" s="335"/>
      <c r="AM107" s="335"/>
      <c r="AN107" s="335"/>
      <c r="AO107" s="335"/>
      <c r="AP107" s="335"/>
      <c r="AQ107" s="335"/>
      <c r="AR107" s="335"/>
    </row>
    <row r="108" spans="1:44" s="336" customFormat="1" ht="20">
      <c r="A108" s="345" t="s">
        <v>458</v>
      </c>
      <c r="B108" s="393" t="str">
        <f>'Master Costs &amp; Codes'!B139</f>
        <v>Q-Manip Shelf</v>
      </c>
      <c r="C108" s="350" t="s">
        <v>459</v>
      </c>
      <c r="D108" s="526">
        <v>1726</v>
      </c>
      <c r="E108" s="538" t="s">
        <v>48</v>
      </c>
      <c r="F108" s="345"/>
      <c r="G108" s="350"/>
      <c r="I108" s="337"/>
      <c r="J108" s="344"/>
      <c r="K108" s="338"/>
      <c r="L108" s="338"/>
      <c r="M108" s="338"/>
      <c r="N108" s="338"/>
      <c r="O108" s="338"/>
      <c r="P108" s="338"/>
      <c r="Q108" s="338"/>
      <c r="R108" s="338"/>
      <c r="S108" s="338"/>
      <c r="T108" s="338"/>
      <c r="U108" s="338"/>
      <c r="V108" s="338"/>
      <c r="W108" s="338"/>
      <c r="X108" s="338"/>
      <c r="Y108" s="338"/>
      <c r="Z108" s="338"/>
      <c r="AA108" s="338"/>
      <c r="AB108" s="338"/>
      <c r="AC108" s="338"/>
      <c r="AD108" s="338"/>
      <c r="AE108" s="338"/>
      <c r="AF108" s="338"/>
      <c r="AG108" s="338"/>
      <c r="AH108" s="338"/>
      <c r="AI108" s="338"/>
      <c r="AJ108" s="335"/>
      <c r="AK108" s="335"/>
      <c r="AL108" s="335"/>
      <c r="AM108" s="335"/>
      <c r="AN108" s="335"/>
      <c r="AO108" s="335"/>
      <c r="AP108" s="335"/>
      <c r="AQ108" s="335"/>
      <c r="AR108" s="335"/>
    </row>
    <row r="109" spans="1:44" s="336" customFormat="1" ht="20">
      <c r="A109" s="345" t="s">
        <v>461</v>
      </c>
      <c r="B109" s="393" t="str">
        <f>'Master Costs &amp; Codes'!B140</f>
        <v>Q-Manip Shelf</v>
      </c>
      <c r="C109" s="350" t="s">
        <v>462</v>
      </c>
      <c r="D109" s="526">
        <v>750</v>
      </c>
      <c r="E109" s="538" t="s">
        <v>48</v>
      </c>
      <c r="F109" s="345"/>
      <c r="G109" s="350"/>
      <c r="I109" s="337"/>
      <c r="J109" s="344"/>
      <c r="K109" s="338"/>
      <c r="L109" s="338"/>
      <c r="M109" s="338"/>
      <c r="N109" s="338"/>
      <c r="O109" s="338"/>
      <c r="P109" s="338"/>
      <c r="Q109" s="338"/>
      <c r="R109" s="338"/>
      <c r="S109" s="338"/>
      <c r="T109" s="338"/>
      <c r="U109" s="338"/>
      <c r="V109" s="338"/>
      <c r="W109" s="338"/>
      <c r="X109" s="338"/>
      <c r="Y109" s="338"/>
      <c r="Z109" s="338"/>
      <c r="AA109" s="338"/>
      <c r="AB109" s="338"/>
      <c r="AC109" s="338"/>
      <c r="AD109" s="338"/>
      <c r="AE109" s="338"/>
      <c r="AF109" s="338"/>
      <c r="AG109" s="338"/>
      <c r="AH109" s="338"/>
      <c r="AI109" s="338"/>
      <c r="AJ109" s="335"/>
      <c r="AK109" s="335"/>
      <c r="AL109" s="335"/>
      <c r="AM109" s="335"/>
      <c r="AN109" s="335"/>
      <c r="AO109" s="335"/>
      <c r="AP109" s="335"/>
      <c r="AQ109" s="335"/>
      <c r="AR109" s="335"/>
    </row>
    <row r="110" spans="1:44" s="336" customFormat="1" ht="20">
      <c r="A110" s="345" t="s">
        <v>220</v>
      </c>
      <c r="B110" s="393" t="str">
        <f>'Master Costs &amp; Codes'!B64</f>
        <v>Q-Manip Shelf</v>
      </c>
      <c r="C110" s="350" t="s">
        <v>581</v>
      </c>
      <c r="D110" s="526">
        <v>500</v>
      </c>
      <c r="E110" s="538" t="s">
        <v>25</v>
      </c>
      <c r="F110" s="350"/>
      <c r="G110" s="350"/>
      <c r="I110" s="338"/>
      <c r="J110" s="338"/>
      <c r="K110" s="338"/>
      <c r="L110" s="338"/>
      <c r="M110" s="338"/>
      <c r="N110" s="338"/>
      <c r="O110" s="338"/>
      <c r="P110" s="338"/>
      <c r="Q110" s="338"/>
      <c r="R110" s="338"/>
      <c r="S110" s="338"/>
      <c r="T110" s="338"/>
      <c r="U110" s="338"/>
      <c r="V110" s="338"/>
      <c r="W110" s="338"/>
      <c r="X110" s="338"/>
      <c r="Y110" s="338"/>
      <c r="Z110" s="338"/>
      <c r="AA110" s="338"/>
      <c r="AB110" s="338"/>
      <c r="AC110" s="338"/>
      <c r="AD110" s="338"/>
      <c r="AE110" s="338"/>
      <c r="AF110" s="338"/>
      <c r="AG110" s="338"/>
      <c r="AH110" s="338"/>
      <c r="AI110" s="338"/>
      <c r="AJ110" s="335"/>
      <c r="AK110" s="335"/>
      <c r="AL110" s="335"/>
      <c r="AM110" s="335"/>
      <c r="AN110" s="335"/>
      <c r="AO110" s="335"/>
      <c r="AP110" s="335"/>
      <c r="AQ110" s="335"/>
      <c r="AR110" s="335"/>
    </row>
    <row r="111" spans="1:44" s="336" customFormat="1" ht="20">
      <c r="A111" s="347" t="s">
        <v>518</v>
      </c>
      <c r="B111" s="393" t="str">
        <f>'Master Costs &amp; Codes'!B162</f>
        <v>Q-Manip Shelf</v>
      </c>
      <c r="C111" s="366" t="s">
        <v>519</v>
      </c>
      <c r="D111" s="532"/>
      <c r="E111" s="544"/>
      <c r="F111" s="365"/>
      <c r="G111" s="366"/>
      <c r="I111" s="339"/>
      <c r="J111" s="339"/>
      <c r="K111" s="339"/>
      <c r="L111" s="339"/>
      <c r="M111" s="339"/>
      <c r="N111" s="339"/>
      <c r="O111" s="339"/>
      <c r="P111" s="339"/>
      <c r="Q111" s="339"/>
      <c r="R111" s="339"/>
      <c r="S111" s="339"/>
      <c r="T111" s="339"/>
      <c r="U111" s="339"/>
      <c r="V111" s="339"/>
      <c r="W111" s="339"/>
      <c r="X111" s="339"/>
      <c r="Y111" s="339"/>
      <c r="Z111" s="339"/>
      <c r="AA111" s="339"/>
      <c r="AB111" s="339"/>
      <c r="AC111" s="339"/>
      <c r="AD111" s="339"/>
      <c r="AE111" s="339"/>
      <c r="AF111" s="339"/>
      <c r="AG111" s="339"/>
      <c r="AH111" s="339"/>
      <c r="AI111" s="339"/>
      <c r="AJ111" s="340"/>
      <c r="AK111" s="340"/>
      <c r="AL111" s="340"/>
      <c r="AM111" s="340"/>
      <c r="AN111" s="340"/>
      <c r="AO111" s="340"/>
      <c r="AP111" s="340"/>
      <c r="AQ111" s="340"/>
      <c r="AR111" s="340"/>
    </row>
    <row r="112" spans="1:44" s="336" customFormat="1" ht="20">
      <c r="A112" s="345" t="s">
        <v>159</v>
      </c>
      <c r="B112" s="393" t="str">
        <f>'Master Costs &amp; Codes'!B43</f>
        <v>Q-Manip Shelf</v>
      </c>
      <c r="C112" s="350" t="s">
        <v>571</v>
      </c>
      <c r="D112" s="526">
        <v>500</v>
      </c>
      <c r="E112" s="538" t="s">
        <v>25</v>
      </c>
      <c r="F112" s="367"/>
      <c r="G112" s="350"/>
      <c r="I112" s="339"/>
      <c r="J112" s="339"/>
      <c r="K112" s="339"/>
      <c r="L112" s="339"/>
      <c r="M112" s="339"/>
      <c r="N112" s="339"/>
      <c r="O112" s="339"/>
      <c r="P112" s="339"/>
      <c r="Q112" s="339"/>
      <c r="R112" s="339"/>
      <c r="S112" s="339"/>
      <c r="T112" s="339"/>
      <c r="U112" s="339"/>
      <c r="V112" s="339"/>
      <c r="W112" s="339"/>
      <c r="X112" s="339"/>
      <c r="Y112" s="339"/>
      <c r="Z112" s="339"/>
      <c r="AA112" s="339"/>
      <c r="AB112" s="339"/>
      <c r="AC112" s="339"/>
      <c r="AD112" s="339"/>
      <c r="AE112" s="339"/>
      <c r="AF112" s="339"/>
      <c r="AG112" s="339"/>
      <c r="AH112" s="339"/>
      <c r="AI112" s="339"/>
      <c r="AJ112" s="340"/>
      <c r="AK112" s="340"/>
      <c r="AL112" s="340"/>
      <c r="AM112" s="340"/>
      <c r="AN112" s="340"/>
      <c r="AO112" s="340"/>
      <c r="AP112" s="340"/>
      <c r="AQ112" s="340"/>
      <c r="AR112" s="340"/>
    </row>
    <row r="113" spans="1:44" s="336" customFormat="1" ht="20">
      <c r="A113" s="345" t="s">
        <v>515</v>
      </c>
      <c r="B113" s="393" t="str">
        <f>'Master Costs &amp; Codes'!B161</f>
        <v>Q-Manip Shelf</v>
      </c>
      <c r="C113" s="350" t="s">
        <v>516</v>
      </c>
      <c r="D113" s="526">
        <v>1</v>
      </c>
      <c r="E113" s="538" t="s">
        <v>641</v>
      </c>
      <c r="F113" s="365"/>
      <c r="G113" s="365"/>
      <c r="I113" s="338"/>
      <c r="J113" s="338"/>
      <c r="K113" s="338"/>
      <c r="L113" s="338"/>
      <c r="M113" s="338"/>
      <c r="N113" s="338"/>
      <c r="O113" s="338"/>
      <c r="P113" s="338"/>
      <c r="Q113" s="338"/>
      <c r="R113" s="338"/>
      <c r="S113" s="338"/>
      <c r="T113" s="338"/>
      <c r="U113" s="338"/>
      <c r="V113" s="338"/>
      <c r="W113" s="338"/>
      <c r="X113" s="338"/>
      <c r="Y113" s="338"/>
      <c r="Z113" s="338"/>
      <c r="AA113" s="338"/>
      <c r="AB113" s="338"/>
      <c r="AC113" s="338"/>
      <c r="AD113" s="338"/>
      <c r="AE113" s="338"/>
      <c r="AF113" s="338"/>
      <c r="AG113" s="338"/>
      <c r="AH113" s="338"/>
      <c r="AI113" s="338"/>
      <c r="AJ113" s="335"/>
      <c r="AK113" s="335"/>
      <c r="AL113" s="335"/>
      <c r="AM113" s="335"/>
      <c r="AN113" s="335"/>
      <c r="AO113" s="335"/>
      <c r="AP113" s="335"/>
      <c r="AQ113" s="335"/>
      <c r="AR113" s="335"/>
    </row>
    <row r="114" spans="1:44" s="336" customFormat="1" ht="20">
      <c r="A114" s="345" t="s">
        <v>452</v>
      </c>
      <c r="B114" s="393" t="str">
        <f>'Master Costs &amp; Codes'!B137</f>
        <v>Q-Manip Shelf</v>
      </c>
      <c r="C114" s="369" t="s">
        <v>626</v>
      </c>
      <c r="D114" s="526">
        <v>800</v>
      </c>
      <c r="E114" s="538" t="s">
        <v>25</v>
      </c>
      <c r="F114" s="352"/>
      <c r="G114" s="352"/>
      <c r="I114" s="351"/>
      <c r="J114" s="351"/>
      <c r="K114" s="338"/>
      <c r="L114" s="338"/>
      <c r="M114" s="338"/>
      <c r="N114" s="338"/>
      <c r="O114" s="338"/>
      <c r="P114" s="338"/>
      <c r="Q114" s="338"/>
      <c r="R114" s="338"/>
      <c r="S114" s="338"/>
      <c r="T114" s="338"/>
      <c r="U114" s="338"/>
      <c r="V114" s="338"/>
      <c r="W114" s="338"/>
      <c r="X114" s="338"/>
      <c r="Y114" s="338"/>
      <c r="Z114" s="338"/>
      <c r="AA114" s="338"/>
      <c r="AB114" s="338"/>
      <c r="AC114" s="338"/>
      <c r="AD114" s="338"/>
      <c r="AE114" s="338"/>
      <c r="AF114" s="338"/>
      <c r="AG114" s="338"/>
      <c r="AH114" s="338"/>
      <c r="AI114" s="338"/>
      <c r="AJ114" s="335"/>
      <c r="AK114" s="335"/>
      <c r="AL114" s="335"/>
      <c r="AM114" s="335"/>
      <c r="AN114" s="335"/>
      <c r="AO114" s="335"/>
      <c r="AP114" s="335"/>
      <c r="AQ114" s="335"/>
      <c r="AR114" s="335"/>
    </row>
    <row r="115" spans="1:44" s="336" customFormat="1" ht="20">
      <c r="A115" s="345" t="s">
        <v>512</v>
      </c>
      <c r="B115" s="393" t="str">
        <f>'Master Costs &amp; Codes'!B160</f>
        <v>Q-Manip Shelf</v>
      </c>
      <c r="C115" s="350" t="s">
        <v>513</v>
      </c>
      <c r="D115" s="526">
        <v>2</v>
      </c>
      <c r="E115" s="538" t="s">
        <v>586</v>
      </c>
      <c r="F115" s="350"/>
      <c r="G115" s="365"/>
      <c r="I115" s="338"/>
      <c r="J115" s="338"/>
      <c r="K115" s="338"/>
      <c r="L115" s="338"/>
      <c r="M115" s="338"/>
      <c r="N115" s="338"/>
      <c r="O115" s="338"/>
      <c r="P115" s="338"/>
      <c r="Q115" s="338"/>
      <c r="R115" s="338"/>
      <c r="S115" s="338"/>
      <c r="T115" s="338"/>
      <c r="U115" s="338"/>
      <c r="V115" s="338"/>
      <c r="W115" s="338"/>
      <c r="X115" s="338"/>
      <c r="Y115" s="338"/>
      <c r="Z115" s="338"/>
      <c r="AA115" s="338"/>
      <c r="AB115" s="338"/>
      <c r="AC115" s="338"/>
      <c r="AD115" s="338"/>
      <c r="AE115" s="338"/>
      <c r="AF115" s="338"/>
      <c r="AG115" s="338"/>
      <c r="AH115" s="338"/>
      <c r="AI115" s="338"/>
      <c r="AJ115" s="335"/>
      <c r="AK115" s="335"/>
      <c r="AL115" s="335"/>
      <c r="AM115" s="335"/>
      <c r="AN115" s="335"/>
      <c r="AO115" s="335"/>
      <c r="AP115" s="335"/>
      <c r="AQ115" s="335"/>
      <c r="AR115" s="335"/>
    </row>
    <row r="116" spans="1:44" s="336" customFormat="1" ht="20">
      <c r="A116" s="345" t="s">
        <v>461</v>
      </c>
      <c r="B116" s="393" t="str">
        <f>'Master Costs &amp; Codes'!B140</f>
        <v>Q-Manip Shelf</v>
      </c>
      <c r="C116" s="350" t="s">
        <v>627</v>
      </c>
      <c r="D116" s="526">
        <v>4</v>
      </c>
      <c r="E116" s="540" t="s">
        <v>25</v>
      </c>
      <c r="F116" s="352"/>
      <c r="G116" s="352"/>
      <c r="I116" s="351"/>
      <c r="J116" s="351"/>
      <c r="K116" s="338"/>
      <c r="L116" s="338"/>
      <c r="M116" s="338"/>
      <c r="N116" s="338"/>
      <c r="O116" s="338"/>
      <c r="P116" s="338"/>
      <c r="Q116" s="338"/>
      <c r="R116" s="338"/>
      <c r="S116" s="338"/>
      <c r="T116" s="338"/>
      <c r="U116" s="338"/>
      <c r="V116" s="338"/>
      <c r="W116" s="338"/>
      <c r="X116" s="338"/>
      <c r="Y116" s="338"/>
      <c r="Z116" s="338"/>
      <c r="AA116" s="338"/>
      <c r="AB116" s="338"/>
      <c r="AC116" s="338"/>
      <c r="AD116" s="338"/>
      <c r="AE116" s="338"/>
      <c r="AF116" s="338"/>
      <c r="AG116" s="338"/>
      <c r="AH116" s="338"/>
      <c r="AI116" s="338"/>
      <c r="AJ116" s="335"/>
      <c r="AK116" s="335"/>
      <c r="AL116" s="335"/>
      <c r="AM116" s="335"/>
      <c r="AN116" s="335"/>
      <c r="AO116" s="335"/>
      <c r="AP116" s="335"/>
      <c r="AQ116" s="335"/>
      <c r="AR116" s="335"/>
    </row>
    <row r="117" spans="1:44" s="336" customFormat="1" ht="20">
      <c r="A117" s="395" t="s">
        <v>379</v>
      </c>
      <c r="B117" s="396" t="str">
        <f>'Master Costs &amp; Codes'!B115</f>
        <v>R</v>
      </c>
      <c r="C117" s="397" t="s">
        <v>380</v>
      </c>
      <c r="D117" s="527">
        <v>36</v>
      </c>
      <c r="E117" s="539" t="s">
        <v>25</v>
      </c>
      <c r="F117" s="397"/>
      <c r="G117" s="397"/>
      <c r="H117" s="398"/>
      <c r="I117" s="408"/>
      <c r="J117" s="408"/>
      <c r="K117" s="408"/>
      <c r="L117" s="408"/>
      <c r="M117" s="408"/>
      <c r="N117" s="408"/>
      <c r="O117" s="408"/>
      <c r="P117" s="408"/>
      <c r="Q117" s="408"/>
      <c r="R117" s="408"/>
      <c r="S117" s="408"/>
      <c r="T117" s="408"/>
      <c r="U117" s="408"/>
      <c r="V117" s="408"/>
      <c r="W117" s="408"/>
      <c r="X117" s="408"/>
      <c r="Y117" s="408"/>
      <c r="Z117" s="408"/>
      <c r="AA117" s="408"/>
      <c r="AB117" s="408"/>
      <c r="AC117" s="408"/>
      <c r="AD117" s="408"/>
      <c r="AE117" s="408"/>
      <c r="AF117" s="408"/>
      <c r="AG117" s="408"/>
      <c r="AH117" s="408"/>
      <c r="AI117" s="408"/>
      <c r="AJ117" s="399"/>
      <c r="AK117" s="399"/>
      <c r="AL117" s="399"/>
      <c r="AM117" s="399"/>
      <c r="AN117" s="399"/>
      <c r="AO117" s="399"/>
      <c r="AP117" s="399"/>
      <c r="AQ117" s="399"/>
      <c r="AR117" s="399"/>
    </row>
    <row r="118" spans="1:44" s="336" customFormat="1" ht="20">
      <c r="A118" s="395" t="s">
        <v>382</v>
      </c>
      <c r="B118" s="396" t="str">
        <f>'Master Costs &amp; Codes'!B116</f>
        <v>R</v>
      </c>
      <c r="C118" s="411" t="s">
        <v>611</v>
      </c>
      <c r="D118" s="527">
        <v>300</v>
      </c>
      <c r="E118" s="539" t="s">
        <v>25</v>
      </c>
      <c r="F118" s="397"/>
      <c r="G118" s="397"/>
      <c r="H118" s="398"/>
      <c r="I118" s="408"/>
      <c r="J118" s="408"/>
      <c r="K118" s="408"/>
      <c r="L118" s="408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  <c r="AA118" s="408"/>
      <c r="AB118" s="408"/>
      <c r="AC118" s="408"/>
      <c r="AD118" s="408"/>
      <c r="AE118" s="408"/>
      <c r="AF118" s="408"/>
      <c r="AG118" s="408"/>
      <c r="AH118" s="408"/>
      <c r="AI118" s="408"/>
      <c r="AJ118" s="399"/>
      <c r="AK118" s="399"/>
      <c r="AL118" s="399"/>
      <c r="AM118" s="399"/>
      <c r="AN118" s="399"/>
      <c r="AO118" s="399"/>
      <c r="AP118" s="399"/>
      <c r="AQ118" s="399"/>
      <c r="AR118" s="399"/>
    </row>
    <row r="119" spans="1:44" s="398" customFormat="1" ht="20">
      <c r="A119" s="395" t="s">
        <v>338</v>
      </c>
      <c r="B119" s="396" t="str">
        <f>'Master Costs &amp; Codes'!B102</f>
        <v>R</v>
      </c>
      <c r="C119" s="397" t="s">
        <v>599</v>
      </c>
      <c r="D119" s="527">
        <v>300</v>
      </c>
      <c r="E119" s="539" t="s">
        <v>25</v>
      </c>
      <c r="F119" s="397"/>
      <c r="G119" s="397"/>
      <c r="I119" s="405"/>
      <c r="J119" s="405"/>
      <c r="K119" s="405"/>
      <c r="L119" s="405"/>
      <c r="M119" s="405"/>
      <c r="N119" s="405"/>
      <c r="O119" s="405"/>
      <c r="P119" s="405"/>
      <c r="Q119" s="405"/>
      <c r="R119" s="405"/>
      <c r="S119" s="405"/>
      <c r="T119" s="405"/>
      <c r="U119" s="405"/>
      <c r="V119" s="405"/>
      <c r="W119" s="405"/>
      <c r="X119" s="405"/>
      <c r="Y119" s="405"/>
      <c r="Z119" s="405"/>
      <c r="AA119" s="405"/>
      <c r="AB119" s="405"/>
      <c r="AC119" s="405"/>
      <c r="AD119" s="405"/>
      <c r="AE119" s="405"/>
      <c r="AF119" s="405"/>
      <c r="AG119" s="405"/>
      <c r="AH119" s="405"/>
      <c r="AI119" s="405"/>
      <c r="AJ119" s="399"/>
      <c r="AK119" s="399"/>
      <c r="AL119" s="399"/>
      <c r="AM119" s="399"/>
      <c r="AN119" s="399"/>
      <c r="AO119" s="399"/>
      <c r="AP119" s="399"/>
      <c r="AQ119" s="399"/>
      <c r="AR119" s="399"/>
    </row>
    <row r="120" spans="1:44" s="398" customFormat="1" ht="20">
      <c r="A120" s="395" t="s">
        <v>376</v>
      </c>
      <c r="B120" s="396" t="str">
        <f>'Master Costs &amp; Codes'!B114</f>
        <v>R</v>
      </c>
      <c r="C120" s="397" t="s">
        <v>610</v>
      </c>
      <c r="D120" s="527">
        <v>72</v>
      </c>
      <c r="E120" s="539" t="s">
        <v>25</v>
      </c>
      <c r="F120" s="415"/>
      <c r="G120" s="397"/>
      <c r="I120" s="405"/>
      <c r="J120" s="405"/>
      <c r="K120" s="405"/>
      <c r="L120" s="405"/>
      <c r="M120" s="405"/>
      <c r="N120" s="405"/>
      <c r="O120" s="405"/>
      <c r="P120" s="405"/>
      <c r="Q120" s="405"/>
      <c r="R120" s="405"/>
      <c r="S120" s="405"/>
      <c r="T120" s="405"/>
      <c r="U120" s="405"/>
      <c r="V120" s="405"/>
      <c r="W120" s="405"/>
      <c r="X120" s="405"/>
      <c r="Y120" s="405"/>
      <c r="Z120" s="405"/>
      <c r="AA120" s="405"/>
      <c r="AB120" s="405"/>
      <c r="AC120" s="405"/>
      <c r="AD120" s="405"/>
      <c r="AE120" s="405"/>
      <c r="AF120" s="405"/>
      <c r="AG120" s="405"/>
      <c r="AH120" s="405"/>
      <c r="AI120" s="405"/>
      <c r="AJ120" s="399"/>
      <c r="AK120" s="399"/>
      <c r="AL120" s="399"/>
      <c r="AM120" s="399"/>
      <c r="AN120" s="399"/>
      <c r="AO120" s="399"/>
      <c r="AP120" s="399"/>
      <c r="AQ120" s="399"/>
      <c r="AR120" s="399"/>
    </row>
    <row r="121" spans="1:44" s="398" customFormat="1" ht="20">
      <c r="A121" s="395" t="s">
        <v>323</v>
      </c>
      <c r="B121" s="396" t="str">
        <f>'Master Costs &amp; Codes'!B97</f>
        <v>R</v>
      </c>
      <c r="C121" s="397" t="s">
        <v>595</v>
      </c>
      <c r="D121" s="527">
        <v>44</v>
      </c>
      <c r="E121" s="539" t="s">
        <v>93</v>
      </c>
      <c r="F121" s="397"/>
      <c r="G121" s="397"/>
      <c r="I121" s="405"/>
      <c r="J121" s="405"/>
      <c r="K121" s="405"/>
      <c r="L121" s="405"/>
      <c r="M121" s="405"/>
      <c r="N121" s="405"/>
      <c r="O121" s="405"/>
      <c r="P121" s="405"/>
      <c r="Q121" s="405"/>
      <c r="R121" s="405"/>
      <c r="S121" s="405"/>
      <c r="T121" s="405"/>
      <c r="U121" s="405"/>
      <c r="V121" s="405"/>
      <c r="W121" s="405"/>
      <c r="X121" s="405"/>
      <c r="Y121" s="405"/>
      <c r="Z121" s="405"/>
      <c r="AA121" s="405"/>
      <c r="AB121" s="405"/>
      <c r="AC121" s="405"/>
      <c r="AD121" s="405"/>
      <c r="AE121" s="405"/>
      <c r="AF121" s="405"/>
      <c r="AG121" s="405"/>
      <c r="AH121" s="405"/>
      <c r="AI121" s="405"/>
      <c r="AJ121" s="399"/>
      <c r="AK121" s="399"/>
      <c r="AL121" s="399"/>
      <c r="AM121" s="399"/>
      <c r="AN121" s="399"/>
      <c r="AO121" s="399"/>
      <c r="AP121" s="399"/>
      <c r="AQ121" s="399"/>
      <c r="AR121" s="399"/>
    </row>
    <row r="122" spans="1:44" s="398" customFormat="1" ht="20">
      <c r="A122" s="395" t="s">
        <v>326</v>
      </c>
      <c r="B122" s="396" t="str">
        <f>'Master Costs &amp; Codes'!B98</f>
        <v>R</v>
      </c>
      <c r="C122" s="397" t="s">
        <v>596</v>
      </c>
      <c r="D122" s="527">
        <v>500</v>
      </c>
      <c r="E122" s="539" t="s">
        <v>33</v>
      </c>
      <c r="F122" s="397"/>
      <c r="G122" s="397"/>
      <c r="I122" s="405"/>
      <c r="J122" s="405"/>
      <c r="K122" s="405"/>
      <c r="L122" s="405"/>
      <c r="M122" s="405"/>
      <c r="N122" s="405"/>
      <c r="O122" s="405"/>
      <c r="P122" s="405"/>
      <c r="Q122" s="405"/>
      <c r="R122" s="405"/>
      <c r="S122" s="405"/>
      <c r="T122" s="405"/>
      <c r="U122" s="405"/>
      <c r="V122" s="405"/>
      <c r="W122" s="405"/>
      <c r="X122" s="405"/>
      <c r="Y122" s="405"/>
      <c r="Z122" s="405"/>
      <c r="AA122" s="405"/>
      <c r="AB122" s="405"/>
      <c r="AC122" s="405"/>
      <c r="AD122" s="405"/>
      <c r="AE122" s="405"/>
      <c r="AF122" s="405"/>
      <c r="AG122" s="405"/>
      <c r="AH122" s="405"/>
      <c r="AI122" s="405"/>
      <c r="AJ122" s="399"/>
      <c r="AK122" s="399"/>
      <c r="AL122" s="399"/>
      <c r="AM122" s="399"/>
      <c r="AN122" s="399"/>
      <c r="AO122" s="399"/>
      <c r="AP122" s="399"/>
      <c r="AQ122" s="399"/>
      <c r="AR122" s="399"/>
    </row>
    <row r="123" spans="1:44" s="398" customFormat="1" ht="20">
      <c r="A123" s="395" t="s">
        <v>354</v>
      </c>
      <c r="B123" s="396" t="str">
        <f>'Master Costs &amp; Codes'!B107</f>
        <v>R</v>
      </c>
      <c r="C123" s="397" t="s">
        <v>604</v>
      </c>
      <c r="D123" s="527">
        <v>360</v>
      </c>
      <c r="E123" s="539" t="s">
        <v>48</v>
      </c>
      <c r="F123" s="397"/>
      <c r="G123" s="397"/>
      <c r="I123" s="408"/>
      <c r="J123" s="408"/>
      <c r="K123" s="408"/>
      <c r="L123" s="408"/>
      <c r="M123" s="408"/>
      <c r="N123" s="408"/>
      <c r="O123" s="408"/>
      <c r="P123" s="408"/>
      <c r="Q123" s="408"/>
      <c r="R123" s="408"/>
      <c r="S123" s="408"/>
      <c r="T123" s="408"/>
      <c r="U123" s="408"/>
      <c r="V123" s="408"/>
      <c r="W123" s="408"/>
      <c r="X123" s="408"/>
      <c r="Y123" s="408"/>
      <c r="Z123" s="408"/>
      <c r="AA123" s="408"/>
      <c r="AB123" s="408"/>
      <c r="AC123" s="408"/>
      <c r="AD123" s="408"/>
      <c r="AE123" s="408"/>
      <c r="AF123" s="408"/>
      <c r="AG123" s="408"/>
      <c r="AH123" s="408"/>
      <c r="AI123" s="408"/>
      <c r="AJ123" s="399"/>
      <c r="AK123" s="399"/>
      <c r="AL123" s="399"/>
      <c r="AM123" s="399"/>
      <c r="AN123" s="399"/>
      <c r="AO123" s="399"/>
      <c r="AP123" s="399"/>
      <c r="AQ123" s="399"/>
      <c r="AR123" s="399"/>
    </row>
    <row r="124" spans="1:44" s="398" customFormat="1" ht="20">
      <c r="A124" s="395" t="s">
        <v>373</v>
      </c>
      <c r="B124" s="396" t="str">
        <f>'Master Costs &amp; Codes'!B113</f>
        <v>R</v>
      </c>
      <c r="C124" s="411" t="s">
        <v>609</v>
      </c>
      <c r="D124" s="527">
        <v>450</v>
      </c>
      <c r="E124" s="539" t="s">
        <v>48</v>
      </c>
      <c r="F124" s="397"/>
      <c r="G124" s="415"/>
      <c r="I124" s="416"/>
      <c r="J124" s="416"/>
      <c r="K124" s="416"/>
      <c r="L124" s="416"/>
      <c r="M124" s="416"/>
      <c r="N124" s="416"/>
      <c r="O124" s="416"/>
      <c r="P124" s="416"/>
      <c r="Q124" s="416"/>
      <c r="R124" s="416"/>
      <c r="S124" s="416"/>
      <c r="T124" s="416"/>
      <c r="U124" s="408"/>
      <c r="V124" s="408"/>
      <c r="W124" s="408"/>
      <c r="X124" s="408"/>
      <c r="Y124" s="408"/>
      <c r="Z124" s="408"/>
      <c r="AA124" s="408"/>
      <c r="AB124" s="408"/>
      <c r="AC124" s="408"/>
      <c r="AD124" s="408"/>
      <c r="AE124" s="408"/>
      <c r="AF124" s="408"/>
      <c r="AG124" s="408"/>
      <c r="AH124" s="408"/>
      <c r="AI124" s="408"/>
      <c r="AJ124" s="399"/>
      <c r="AK124" s="399"/>
      <c r="AL124" s="399"/>
      <c r="AM124" s="399"/>
      <c r="AN124" s="399"/>
      <c r="AO124" s="399"/>
      <c r="AP124" s="399"/>
      <c r="AQ124" s="399"/>
      <c r="AR124" s="399"/>
    </row>
    <row r="125" spans="1:44" s="398" customFormat="1" ht="20">
      <c r="A125" s="395" t="s">
        <v>341</v>
      </c>
      <c r="B125" s="396" t="str">
        <f>'Master Costs &amp; Codes'!B103</f>
        <v>R</v>
      </c>
      <c r="C125" s="411" t="s">
        <v>600</v>
      </c>
      <c r="D125" s="527">
        <v>80</v>
      </c>
      <c r="E125" s="539" t="s">
        <v>25</v>
      </c>
      <c r="F125" s="397"/>
      <c r="G125" s="397"/>
      <c r="I125" s="399"/>
      <c r="J125" s="399"/>
      <c r="K125" s="408"/>
      <c r="L125" s="408"/>
      <c r="M125" s="408"/>
      <c r="N125" s="408"/>
      <c r="O125" s="408"/>
      <c r="P125" s="408"/>
      <c r="Q125" s="408"/>
      <c r="R125" s="408"/>
      <c r="S125" s="408"/>
      <c r="T125" s="408"/>
      <c r="U125" s="408"/>
      <c r="V125" s="408"/>
      <c r="W125" s="408"/>
      <c r="X125" s="408"/>
      <c r="Y125" s="408"/>
      <c r="Z125" s="408"/>
      <c r="AA125" s="408"/>
      <c r="AB125" s="408"/>
      <c r="AC125" s="408"/>
      <c r="AD125" s="408"/>
      <c r="AE125" s="408"/>
      <c r="AF125" s="408"/>
      <c r="AG125" s="408"/>
      <c r="AH125" s="408"/>
      <c r="AI125" s="408"/>
      <c r="AJ125" s="399"/>
      <c r="AK125" s="399"/>
      <c r="AL125" s="399"/>
      <c r="AM125" s="399"/>
      <c r="AN125" s="399"/>
      <c r="AO125" s="399"/>
      <c r="AP125" s="399"/>
      <c r="AQ125" s="399"/>
      <c r="AR125" s="399"/>
    </row>
    <row r="126" spans="1:44" s="398" customFormat="1" ht="20">
      <c r="A126" s="395" t="s">
        <v>286</v>
      </c>
      <c r="B126" s="396" t="str">
        <f>'Master Costs &amp; Codes'!B86</f>
        <v>R</v>
      </c>
      <c r="C126" s="397" t="s">
        <v>591</v>
      </c>
      <c r="D126" s="527">
        <v>350</v>
      </c>
      <c r="E126" s="539" t="s">
        <v>290</v>
      </c>
      <c r="F126" s="397"/>
      <c r="G126" s="397"/>
      <c r="I126" s="404"/>
      <c r="J126" s="404"/>
      <c r="K126" s="404"/>
      <c r="L126" s="404"/>
      <c r="M126" s="404"/>
      <c r="N126" s="404"/>
      <c r="O126" s="404"/>
      <c r="P126" s="404"/>
      <c r="Q126" s="404"/>
      <c r="R126" s="404"/>
      <c r="S126" s="404"/>
      <c r="T126" s="404"/>
      <c r="U126" s="404"/>
      <c r="V126" s="404"/>
      <c r="W126" s="404"/>
      <c r="X126" s="404"/>
      <c r="Y126" s="404"/>
      <c r="Z126" s="404"/>
      <c r="AA126" s="404"/>
      <c r="AB126" s="404"/>
      <c r="AC126" s="404"/>
      <c r="AD126" s="404"/>
      <c r="AE126" s="404"/>
      <c r="AF126" s="404"/>
      <c r="AG126" s="404"/>
      <c r="AH126" s="404"/>
      <c r="AI126" s="404"/>
      <c r="AJ126" s="400"/>
      <c r="AK126" s="400"/>
      <c r="AL126" s="400"/>
      <c r="AM126" s="400"/>
      <c r="AN126" s="400"/>
      <c r="AO126" s="400"/>
      <c r="AP126" s="400"/>
      <c r="AQ126" s="400"/>
      <c r="AR126" s="400"/>
    </row>
    <row r="127" spans="1:44" s="398" customFormat="1" ht="20">
      <c r="A127" s="395" t="s">
        <v>360</v>
      </c>
      <c r="B127" s="396" t="str">
        <f>'Master Costs &amp; Codes'!B109</f>
        <v>R</v>
      </c>
      <c r="C127" s="397" t="s">
        <v>605</v>
      </c>
      <c r="D127" s="527">
        <v>300</v>
      </c>
      <c r="E127" s="539" t="s">
        <v>48</v>
      </c>
      <c r="F127" s="397"/>
      <c r="G127" s="397"/>
      <c r="I127" s="399"/>
      <c r="J127" s="399"/>
      <c r="K127" s="408"/>
      <c r="L127" s="408"/>
      <c r="M127" s="408"/>
      <c r="N127" s="408"/>
      <c r="O127" s="408"/>
      <c r="P127" s="408"/>
      <c r="Q127" s="408"/>
      <c r="R127" s="408"/>
      <c r="S127" s="408"/>
      <c r="T127" s="408"/>
      <c r="U127" s="408"/>
      <c r="V127" s="408"/>
      <c r="W127" s="408"/>
      <c r="X127" s="408"/>
      <c r="Y127" s="408"/>
      <c r="Z127" s="408"/>
      <c r="AA127" s="408"/>
      <c r="AB127" s="408"/>
      <c r="AC127" s="408"/>
      <c r="AD127" s="408"/>
      <c r="AE127" s="408"/>
      <c r="AF127" s="408"/>
      <c r="AG127" s="408"/>
      <c r="AH127" s="408"/>
      <c r="AI127" s="408"/>
      <c r="AJ127" s="399"/>
      <c r="AK127" s="399"/>
      <c r="AL127" s="399"/>
      <c r="AM127" s="399"/>
      <c r="AN127" s="399"/>
      <c r="AO127" s="399"/>
      <c r="AP127" s="399"/>
      <c r="AQ127" s="399"/>
      <c r="AR127" s="399"/>
    </row>
    <row r="128" spans="1:44" s="398" customFormat="1" ht="20">
      <c r="A128" s="345" t="s">
        <v>132</v>
      </c>
      <c r="B128" s="393" t="str">
        <f>'Master Costs &amp; Codes'!B34</f>
        <v>Right Side Shelf</v>
      </c>
      <c r="C128" s="350" t="s">
        <v>567</v>
      </c>
      <c r="D128" s="526">
        <v>2</v>
      </c>
      <c r="E128" s="538" t="s">
        <v>25</v>
      </c>
      <c r="F128" s="397" t="s">
        <v>1068</v>
      </c>
      <c r="G128" s="350"/>
      <c r="H128" s="336"/>
      <c r="I128" s="354"/>
      <c r="J128" s="354"/>
      <c r="K128" s="354"/>
      <c r="L128" s="354"/>
      <c r="M128" s="354"/>
      <c r="N128" s="354"/>
      <c r="O128" s="354"/>
      <c r="P128" s="354"/>
      <c r="Q128" s="354"/>
      <c r="R128" s="354"/>
      <c r="S128" s="354"/>
      <c r="T128" s="354"/>
      <c r="U128" s="354"/>
      <c r="V128" s="354"/>
      <c r="W128" s="354"/>
      <c r="X128" s="354"/>
      <c r="Y128" s="354"/>
      <c r="Z128" s="354"/>
      <c r="AA128" s="354"/>
      <c r="AB128" s="354"/>
      <c r="AC128" s="354"/>
      <c r="AD128" s="354"/>
      <c r="AE128" s="354"/>
      <c r="AF128" s="354"/>
      <c r="AG128" s="354"/>
      <c r="AH128" s="354"/>
      <c r="AI128" s="354"/>
      <c r="AJ128" s="335"/>
      <c r="AK128" s="335"/>
      <c r="AL128" s="335"/>
      <c r="AM128" s="335"/>
      <c r="AN128" s="335"/>
      <c r="AO128" s="335"/>
      <c r="AP128" s="335"/>
      <c r="AQ128" s="335"/>
      <c r="AR128" s="335"/>
    </row>
    <row r="129" spans="1:44" s="398" customFormat="1" ht="20">
      <c r="A129" s="345" t="s">
        <v>301</v>
      </c>
      <c r="B129" s="393" t="str">
        <f>'Master Costs &amp; Codes'!B90</f>
        <v>Right Side Shelf</v>
      </c>
      <c r="C129" s="350" t="s">
        <v>592</v>
      </c>
      <c r="D129" s="526">
        <v>10</v>
      </c>
      <c r="E129" s="538" t="s">
        <v>25</v>
      </c>
      <c r="F129" s="350"/>
      <c r="G129" s="350"/>
      <c r="H129" s="336"/>
      <c r="I129" s="354"/>
      <c r="J129" s="354"/>
      <c r="K129" s="338"/>
      <c r="L129" s="338"/>
      <c r="M129" s="338"/>
      <c r="N129" s="338"/>
      <c r="O129" s="338"/>
      <c r="P129" s="338"/>
      <c r="Q129" s="338"/>
      <c r="R129" s="338"/>
      <c r="S129" s="338"/>
      <c r="T129" s="338"/>
      <c r="U129" s="338"/>
      <c r="V129" s="338"/>
      <c r="W129" s="338"/>
      <c r="X129" s="338"/>
      <c r="Y129" s="338"/>
      <c r="Z129" s="338"/>
      <c r="AA129" s="338"/>
      <c r="AB129" s="338"/>
      <c r="AC129" s="338"/>
      <c r="AD129" s="338"/>
      <c r="AE129" s="338"/>
      <c r="AF129" s="338"/>
      <c r="AG129" s="338"/>
      <c r="AH129" s="338"/>
      <c r="AI129" s="338"/>
      <c r="AJ129" s="335"/>
      <c r="AK129" s="335"/>
      <c r="AL129" s="335"/>
      <c r="AM129" s="335"/>
      <c r="AN129" s="335"/>
      <c r="AO129" s="335"/>
      <c r="AP129" s="335"/>
      <c r="AQ129" s="335"/>
      <c r="AR129" s="335"/>
    </row>
    <row r="130" spans="1:44" s="398" customFormat="1" ht="20">
      <c r="A130" s="395" t="s">
        <v>521</v>
      </c>
      <c r="B130" s="396" t="str">
        <f>'Master Costs &amp; Codes'!B163</f>
        <v>Right-side floor</v>
      </c>
      <c r="C130" s="397" t="s">
        <v>523</v>
      </c>
      <c r="D130" s="527">
        <v>1</v>
      </c>
      <c r="E130" s="546" t="s">
        <v>25</v>
      </c>
      <c r="F130" s="403"/>
      <c r="G130" s="403"/>
      <c r="I130" s="405"/>
      <c r="J130" s="405"/>
      <c r="K130" s="405"/>
      <c r="L130" s="405"/>
      <c r="M130" s="405"/>
      <c r="N130" s="405"/>
      <c r="O130" s="405"/>
      <c r="P130" s="405"/>
      <c r="Q130" s="405"/>
      <c r="R130" s="405"/>
      <c r="S130" s="405"/>
      <c r="T130" s="405"/>
      <c r="U130" s="405"/>
      <c r="V130" s="405"/>
      <c r="W130" s="405"/>
      <c r="X130" s="405"/>
      <c r="Y130" s="405"/>
      <c r="Z130" s="405"/>
      <c r="AA130" s="405"/>
      <c r="AB130" s="405"/>
      <c r="AC130" s="405"/>
      <c r="AD130" s="405"/>
      <c r="AE130" s="405"/>
      <c r="AF130" s="405"/>
      <c r="AG130" s="405"/>
      <c r="AH130" s="405"/>
      <c r="AI130" s="405"/>
      <c r="AJ130" s="399"/>
      <c r="AK130" s="399"/>
      <c r="AL130" s="399"/>
      <c r="AM130" s="399"/>
      <c r="AN130" s="399"/>
      <c r="AO130" s="399"/>
      <c r="AP130" s="399"/>
      <c r="AQ130" s="399"/>
      <c r="AR130" s="399"/>
    </row>
    <row r="131" spans="1:44" s="398" customFormat="1" ht="20">
      <c r="A131" s="395" t="s">
        <v>525</v>
      </c>
      <c r="B131" s="396" t="str">
        <f>'Master Costs &amp; Codes'!B164</f>
        <v>Right-side floor</v>
      </c>
      <c r="C131" s="397" t="s">
        <v>526</v>
      </c>
      <c r="D131" s="527">
        <v>1</v>
      </c>
      <c r="E131" s="546" t="s">
        <v>25</v>
      </c>
      <c r="F131" s="403"/>
      <c r="G131" s="403"/>
      <c r="I131" s="405"/>
      <c r="J131" s="405"/>
      <c r="K131" s="405"/>
      <c r="L131" s="405"/>
      <c r="M131" s="405"/>
      <c r="N131" s="405"/>
      <c r="O131" s="405"/>
      <c r="P131" s="405"/>
      <c r="Q131" s="405"/>
      <c r="R131" s="405"/>
      <c r="S131" s="405"/>
      <c r="T131" s="405"/>
      <c r="U131" s="405"/>
      <c r="V131" s="405"/>
      <c r="W131" s="405"/>
      <c r="X131" s="405"/>
      <c r="Y131" s="405"/>
      <c r="Z131" s="405"/>
      <c r="AA131" s="405"/>
      <c r="AB131" s="405"/>
      <c r="AC131" s="405"/>
      <c r="AD131" s="405"/>
      <c r="AE131" s="405"/>
      <c r="AF131" s="405"/>
      <c r="AG131" s="405"/>
      <c r="AH131" s="405"/>
      <c r="AI131" s="405"/>
      <c r="AJ131" s="399"/>
      <c r="AK131" s="399"/>
      <c r="AL131" s="399"/>
      <c r="AM131" s="399"/>
      <c r="AN131" s="399"/>
      <c r="AO131" s="399"/>
      <c r="AP131" s="399"/>
      <c r="AQ131" s="399"/>
      <c r="AR131" s="399"/>
    </row>
    <row r="132" spans="1:44" s="398" customFormat="1" ht="20">
      <c r="A132" s="395" t="s">
        <v>528</v>
      </c>
      <c r="B132" s="396" t="str">
        <f>'Master Costs &amp; Codes'!B165</f>
        <v>Right-side floor</v>
      </c>
      <c r="C132" s="397" t="s">
        <v>529</v>
      </c>
      <c r="D132" s="527">
        <v>2</v>
      </c>
      <c r="E132" s="546" t="s">
        <v>25</v>
      </c>
      <c r="F132" s="403"/>
      <c r="G132" s="403"/>
      <c r="I132" s="408"/>
      <c r="J132" s="408"/>
      <c r="K132" s="405"/>
      <c r="L132" s="405"/>
      <c r="M132" s="405"/>
      <c r="N132" s="405"/>
      <c r="O132" s="405"/>
      <c r="P132" s="405"/>
      <c r="Q132" s="405"/>
      <c r="R132" s="405"/>
      <c r="S132" s="405"/>
      <c r="T132" s="405"/>
      <c r="U132" s="405"/>
      <c r="V132" s="405"/>
      <c r="W132" s="405"/>
      <c r="X132" s="405"/>
      <c r="Y132" s="405"/>
      <c r="Z132" s="405"/>
      <c r="AA132" s="405"/>
      <c r="AB132" s="405"/>
      <c r="AC132" s="405"/>
      <c r="AD132" s="405"/>
      <c r="AE132" s="405"/>
      <c r="AF132" s="405"/>
      <c r="AG132" s="405"/>
      <c r="AH132" s="405"/>
      <c r="AI132" s="405"/>
      <c r="AJ132" s="399"/>
      <c r="AK132" s="399"/>
      <c r="AL132" s="399"/>
      <c r="AM132" s="399"/>
      <c r="AN132" s="399"/>
      <c r="AO132" s="399"/>
      <c r="AP132" s="399"/>
      <c r="AQ132" s="399"/>
      <c r="AR132" s="399"/>
    </row>
    <row r="133" spans="1:44" s="398" customFormat="1" ht="20">
      <c r="A133" s="395" t="s">
        <v>532</v>
      </c>
      <c r="B133" s="396" t="str">
        <f>'Master Costs &amp; Codes'!B166</f>
        <v>Right-side floor</v>
      </c>
      <c r="C133" s="397" t="s">
        <v>533</v>
      </c>
      <c r="D133" s="527">
        <v>3</v>
      </c>
      <c r="E133" s="546" t="s">
        <v>25</v>
      </c>
      <c r="F133" s="403"/>
      <c r="G133" s="401"/>
      <c r="I133" s="404"/>
      <c r="J133" s="404"/>
      <c r="K133" s="413"/>
      <c r="L133" s="413"/>
      <c r="M133" s="413"/>
      <c r="N133" s="413"/>
      <c r="O133" s="413"/>
      <c r="P133" s="413"/>
      <c r="Q133" s="413"/>
      <c r="R133" s="413"/>
      <c r="S133" s="413"/>
      <c r="T133" s="413"/>
      <c r="U133" s="413"/>
      <c r="V133" s="413"/>
      <c r="W133" s="413"/>
      <c r="X133" s="413"/>
      <c r="Y133" s="413"/>
      <c r="Z133" s="413"/>
      <c r="AA133" s="413"/>
      <c r="AB133" s="413"/>
      <c r="AC133" s="413"/>
      <c r="AD133" s="413"/>
      <c r="AE133" s="413"/>
      <c r="AF133" s="413"/>
      <c r="AG133" s="413"/>
      <c r="AH133" s="413"/>
      <c r="AI133" s="413"/>
      <c r="AJ133" s="400"/>
      <c r="AK133" s="400"/>
      <c r="AL133" s="400"/>
      <c r="AM133" s="400"/>
      <c r="AN133" s="400"/>
      <c r="AO133" s="400"/>
      <c r="AP133" s="400"/>
      <c r="AQ133" s="400"/>
      <c r="AR133" s="400"/>
    </row>
    <row r="134" spans="1:44" s="398" customFormat="1" ht="20">
      <c r="A134" s="395" t="s">
        <v>535</v>
      </c>
      <c r="B134" s="396" t="str">
        <f>'Master Costs &amp; Codes'!B167</f>
        <v>Right-side floor</v>
      </c>
      <c r="C134" s="397" t="s">
        <v>536</v>
      </c>
      <c r="D134" s="527">
        <v>7</v>
      </c>
      <c r="E134" s="546" t="s">
        <v>25</v>
      </c>
      <c r="F134" s="401"/>
      <c r="G134" s="403"/>
      <c r="I134" s="408"/>
      <c r="J134" s="408"/>
      <c r="K134" s="405"/>
      <c r="L134" s="405"/>
      <c r="M134" s="405"/>
      <c r="N134" s="405"/>
      <c r="O134" s="405"/>
      <c r="P134" s="405"/>
      <c r="Q134" s="405"/>
      <c r="R134" s="405"/>
      <c r="S134" s="405"/>
      <c r="T134" s="405"/>
      <c r="U134" s="405"/>
      <c r="V134" s="405"/>
      <c r="W134" s="405"/>
      <c r="X134" s="405"/>
      <c r="Y134" s="405"/>
      <c r="Z134" s="405"/>
      <c r="AA134" s="405"/>
      <c r="AB134" s="405"/>
      <c r="AC134" s="405"/>
      <c r="AD134" s="405"/>
      <c r="AE134" s="405"/>
      <c r="AF134" s="405"/>
      <c r="AG134" s="405"/>
      <c r="AH134" s="405"/>
      <c r="AI134" s="405"/>
      <c r="AJ134" s="399"/>
      <c r="AK134" s="399"/>
      <c r="AL134" s="399"/>
      <c r="AM134" s="399"/>
      <c r="AN134" s="399"/>
      <c r="AO134" s="399"/>
      <c r="AP134" s="399"/>
      <c r="AQ134" s="399"/>
      <c r="AR134" s="399"/>
    </row>
    <row r="135" spans="1:44" s="398" customFormat="1" ht="20">
      <c r="A135" s="395" t="s">
        <v>538</v>
      </c>
      <c r="B135" s="396" t="str">
        <f>'Master Costs &amp; Codes'!B168</f>
        <v>Right-side floor</v>
      </c>
      <c r="C135" s="397" t="s">
        <v>539</v>
      </c>
      <c r="D135" s="527">
        <v>1</v>
      </c>
      <c r="E135" s="546" t="s">
        <v>25</v>
      </c>
      <c r="F135" s="403"/>
      <c r="G135" s="403"/>
      <c r="I135" s="408"/>
      <c r="J135" s="408"/>
      <c r="K135" s="408"/>
      <c r="L135" s="408"/>
      <c r="M135" s="408"/>
      <c r="N135" s="408"/>
      <c r="O135" s="408"/>
      <c r="P135" s="408"/>
      <c r="Q135" s="408"/>
      <c r="R135" s="408"/>
      <c r="S135" s="408"/>
      <c r="T135" s="408"/>
      <c r="U135" s="408"/>
      <c r="V135" s="408"/>
      <c r="W135" s="408"/>
      <c r="X135" s="408"/>
      <c r="Y135" s="408"/>
      <c r="Z135" s="408"/>
      <c r="AA135" s="408"/>
      <c r="AB135" s="408"/>
      <c r="AC135" s="408"/>
      <c r="AD135" s="408"/>
      <c r="AE135" s="408"/>
      <c r="AF135" s="408"/>
      <c r="AG135" s="408"/>
      <c r="AH135" s="408"/>
      <c r="AI135" s="408"/>
      <c r="AJ135" s="399"/>
      <c r="AK135" s="399"/>
      <c r="AL135" s="399"/>
      <c r="AM135" s="399"/>
      <c r="AN135" s="399"/>
      <c r="AO135" s="399"/>
      <c r="AP135" s="399"/>
      <c r="AQ135" s="399"/>
      <c r="AR135" s="399"/>
    </row>
    <row r="136" spans="1:44" s="398" customFormat="1" ht="20">
      <c r="A136" s="395" t="s">
        <v>541</v>
      </c>
      <c r="B136" s="396" t="str">
        <f>'Master Costs &amp; Codes'!B169</f>
        <v>Right-side floor</v>
      </c>
      <c r="C136" s="397" t="s">
        <v>642</v>
      </c>
      <c r="D136" s="527">
        <v>1</v>
      </c>
      <c r="E136" s="546" t="s">
        <v>25</v>
      </c>
      <c r="F136" s="403"/>
      <c r="G136" s="403"/>
      <c r="I136" s="408"/>
      <c r="J136" s="408"/>
      <c r="K136" s="408"/>
      <c r="L136" s="408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  <c r="AA136" s="408"/>
      <c r="AB136" s="408"/>
      <c r="AC136" s="408"/>
      <c r="AD136" s="408"/>
      <c r="AE136" s="408"/>
      <c r="AF136" s="408"/>
      <c r="AG136" s="408"/>
      <c r="AH136" s="408"/>
      <c r="AI136" s="408"/>
      <c r="AJ136" s="399"/>
      <c r="AK136" s="399"/>
      <c r="AL136" s="399"/>
      <c r="AM136" s="399"/>
      <c r="AN136" s="399"/>
      <c r="AO136" s="399"/>
      <c r="AP136" s="399"/>
      <c r="AQ136" s="399"/>
      <c r="AR136" s="399"/>
    </row>
    <row r="137" spans="1:44" s="398" customFormat="1" ht="20">
      <c r="A137" s="395" t="s">
        <v>544</v>
      </c>
      <c r="B137" s="396" t="str">
        <f>'Master Costs &amp; Codes'!B170</f>
        <v>Right-side floor</v>
      </c>
      <c r="C137" s="397" t="s">
        <v>545</v>
      </c>
      <c r="D137" s="527">
        <v>12</v>
      </c>
      <c r="E137" s="546" t="s">
        <v>25</v>
      </c>
      <c r="F137" s="403"/>
      <c r="G137" s="415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  <c r="T137" s="416"/>
      <c r="U137" s="404"/>
      <c r="V137" s="404"/>
      <c r="W137" s="404"/>
      <c r="X137" s="404"/>
      <c r="Y137" s="404"/>
      <c r="Z137" s="404"/>
      <c r="AA137" s="404"/>
      <c r="AB137" s="404"/>
      <c r="AC137" s="404"/>
      <c r="AD137" s="404"/>
      <c r="AE137" s="404"/>
      <c r="AF137" s="404"/>
      <c r="AG137" s="404"/>
      <c r="AH137" s="404"/>
      <c r="AI137" s="404"/>
      <c r="AJ137" s="400"/>
      <c r="AK137" s="400"/>
      <c r="AL137" s="400"/>
      <c r="AM137" s="400"/>
      <c r="AN137" s="400"/>
      <c r="AO137" s="400"/>
      <c r="AP137" s="400"/>
      <c r="AQ137" s="400"/>
      <c r="AR137" s="400"/>
    </row>
    <row r="138" spans="1:44" s="398" customFormat="1" ht="20">
      <c r="A138" s="395" t="s">
        <v>547</v>
      </c>
      <c r="B138" s="396" t="str">
        <f>'Master Costs &amp; Codes'!B171</f>
        <v>Right-side floor</v>
      </c>
      <c r="C138" s="397" t="s">
        <v>643</v>
      </c>
      <c r="D138" s="527">
        <v>2</v>
      </c>
      <c r="E138" s="546" t="s">
        <v>25</v>
      </c>
      <c r="F138" s="415"/>
      <c r="G138" s="397"/>
      <c r="I138" s="404"/>
      <c r="J138" s="404"/>
      <c r="K138" s="404"/>
      <c r="L138" s="404"/>
      <c r="M138" s="404"/>
      <c r="N138" s="404"/>
      <c r="O138" s="404"/>
      <c r="P138" s="404"/>
      <c r="Q138" s="404"/>
      <c r="R138" s="404"/>
      <c r="S138" s="404"/>
      <c r="T138" s="404"/>
      <c r="U138" s="404"/>
      <c r="V138" s="404"/>
      <c r="W138" s="404"/>
      <c r="X138" s="404"/>
      <c r="Y138" s="404"/>
      <c r="Z138" s="404"/>
      <c r="AA138" s="404"/>
      <c r="AB138" s="404"/>
      <c r="AC138" s="404"/>
      <c r="AD138" s="404"/>
      <c r="AE138" s="404"/>
      <c r="AF138" s="404"/>
      <c r="AG138" s="404"/>
      <c r="AH138" s="404"/>
      <c r="AI138" s="404"/>
      <c r="AJ138" s="400"/>
      <c r="AK138" s="400"/>
      <c r="AL138" s="400"/>
      <c r="AM138" s="400"/>
      <c r="AN138" s="400"/>
      <c r="AO138" s="400"/>
      <c r="AP138" s="400"/>
      <c r="AQ138" s="400"/>
      <c r="AR138" s="400"/>
    </row>
    <row r="139" spans="1:44" s="398" customFormat="1" ht="20">
      <c r="A139" s="402" t="s">
        <v>478</v>
      </c>
      <c r="B139" s="396" t="str">
        <f>'Master Costs &amp; Codes'!B147</f>
        <v>Right-side floor</v>
      </c>
      <c r="C139" s="414" t="s">
        <v>479</v>
      </c>
      <c r="D139" s="531"/>
      <c r="E139" s="543"/>
      <c r="F139" s="409"/>
      <c r="G139" s="409"/>
      <c r="K139" s="548"/>
      <c r="L139" s="548"/>
      <c r="M139" s="549"/>
      <c r="N139" s="550"/>
      <c r="O139" s="550"/>
      <c r="P139" s="550"/>
      <c r="Q139" s="551"/>
      <c r="R139" s="551"/>
      <c r="S139" s="551"/>
      <c r="T139" s="551"/>
      <c r="U139" s="551"/>
      <c r="V139" s="551"/>
      <c r="W139" s="551"/>
      <c r="X139" s="551"/>
      <c r="Y139" s="551"/>
      <c r="Z139" s="551"/>
      <c r="AA139" s="551"/>
      <c r="AB139" s="551"/>
      <c r="AC139" s="551"/>
      <c r="AD139" s="551"/>
      <c r="AE139" s="551"/>
      <c r="AF139" s="551"/>
      <c r="AG139" s="551"/>
      <c r="AH139" s="551"/>
      <c r="AI139" s="551"/>
    </row>
    <row r="140" spans="1:44" s="336" customFormat="1" ht="20">
      <c r="A140" s="345" t="s">
        <v>16</v>
      </c>
      <c r="B140" s="393" t="str">
        <f>'Master Costs &amp; Codes'!B3</f>
        <v>S</v>
      </c>
      <c r="C140" s="350" t="s">
        <v>553</v>
      </c>
      <c r="D140" s="526">
        <v>1250</v>
      </c>
      <c r="E140" s="538" t="s">
        <v>20</v>
      </c>
      <c r="F140" s="350"/>
      <c r="G140" s="350"/>
      <c r="I140" s="354"/>
      <c r="J140" s="354"/>
      <c r="K140" s="354"/>
      <c r="L140" s="354"/>
      <c r="M140" s="354"/>
      <c r="N140" s="354"/>
      <c r="O140" s="354"/>
      <c r="P140" s="354"/>
      <c r="Q140" s="354"/>
      <c r="R140" s="354"/>
      <c r="S140" s="354"/>
      <c r="T140" s="354"/>
      <c r="U140" s="354"/>
      <c r="V140" s="354"/>
      <c r="W140" s="354"/>
      <c r="X140" s="354"/>
      <c r="Y140" s="354"/>
      <c r="Z140" s="354"/>
      <c r="AA140" s="354"/>
      <c r="AB140" s="354"/>
      <c r="AC140" s="354"/>
      <c r="AD140" s="354"/>
      <c r="AE140" s="354"/>
      <c r="AF140" s="354"/>
      <c r="AG140" s="354"/>
      <c r="AH140" s="354"/>
      <c r="AI140" s="354"/>
      <c r="AJ140" s="335"/>
      <c r="AK140" s="335"/>
      <c r="AL140" s="335"/>
      <c r="AM140" s="335"/>
      <c r="AN140" s="335"/>
      <c r="AO140" s="335"/>
      <c r="AP140" s="335"/>
      <c r="AQ140" s="335"/>
      <c r="AR140" s="335"/>
    </row>
    <row r="141" spans="1:44" s="336" customFormat="1" ht="20">
      <c r="A141" s="345" t="s">
        <v>304</v>
      </c>
      <c r="B141" s="393" t="str">
        <f>'Master Costs &amp; Codes'!B91</f>
        <v>S</v>
      </c>
      <c r="C141" s="350" t="s">
        <v>593</v>
      </c>
      <c r="D141" s="526">
        <v>640</v>
      </c>
      <c r="E141" s="538" t="s">
        <v>20</v>
      </c>
      <c r="F141" s="350"/>
      <c r="G141" s="350"/>
      <c r="I141" s="354"/>
      <c r="J141" s="354"/>
      <c r="K141" s="354"/>
      <c r="L141" s="354"/>
      <c r="M141" s="354"/>
      <c r="N141" s="354"/>
      <c r="O141" s="354"/>
      <c r="P141" s="354"/>
      <c r="Q141" s="354"/>
      <c r="R141" s="354"/>
      <c r="S141" s="354"/>
      <c r="T141" s="354"/>
      <c r="U141" s="354"/>
      <c r="V141" s="354"/>
      <c r="W141" s="354"/>
      <c r="X141" s="354"/>
      <c r="Y141" s="354"/>
      <c r="Z141" s="354"/>
      <c r="AA141" s="354"/>
      <c r="AB141" s="354"/>
      <c r="AC141" s="354"/>
      <c r="AD141" s="354"/>
      <c r="AE141" s="354"/>
      <c r="AF141" s="354"/>
      <c r="AG141" s="354"/>
      <c r="AH141" s="354"/>
      <c r="AI141" s="354"/>
      <c r="AJ141" s="335"/>
      <c r="AK141" s="335"/>
      <c r="AL141" s="335"/>
      <c r="AM141" s="335"/>
      <c r="AN141" s="335"/>
      <c r="AO141" s="335"/>
      <c r="AP141" s="335"/>
      <c r="AQ141" s="335"/>
      <c r="AR141" s="335"/>
    </row>
    <row r="142" spans="1:44" s="336" customFormat="1" ht="20">
      <c r="A142" s="347" t="s">
        <v>468</v>
      </c>
      <c r="B142" s="393" t="str">
        <f>'Master Costs &amp; Codes'!B143</f>
        <v>S</v>
      </c>
      <c r="C142" s="366" t="s">
        <v>469</v>
      </c>
      <c r="D142" s="532"/>
      <c r="E142" s="544"/>
      <c r="F142" s="352"/>
      <c r="G142" s="352"/>
      <c r="I142" s="394"/>
      <c r="J142" s="394"/>
      <c r="K142" s="354"/>
      <c r="L142" s="354"/>
      <c r="M142" s="354"/>
      <c r="N142" s="354"/>
      <c r="O142" s="354"/>
      <c r="P142" s="354"/>
      <c r="Q142" s="354"/>
      <c r="R142" s="354"/>
      <c r="S142" s="354"/>
      <c r="T142" s="354"/>
      <c r="U142" s="354"/>
      <c r="V142" s="354"/>
      <c r="W142" s="354"/>
      <c r="X142" s="354"/>
      <c r="Y142" s="354"/>
      <c r="Z142" s="354"/>
      <c r="AA142" s="354"/>
      <c r="AB142" s="354"/>
      <c r="AC142" s="354"/>
      <c r="AD142" s="354"/>
      <c r="AE142" s="354"/>
      <c r="AF142" s="354"/>
      <c r="AG142" s="354"/>
      <c r="AH142" s="354"/>
      <c r="AI142" s="354"/>
      <c r="AJ142" s="335"/>
      <c r="AK142" s="335"/>
      <c r="AL142" s="335"/>
      <c r="AM142" s="335"/>
      <c r="AN142" s="335"/>
      <c r="AO142" s="335"/>
      <c r="AP142" s="335"/>
      <c r="AQ142" s="335"/>
      <c r="AR142" s="335"/>
    </row>
    <row r="143" spans="1:44" s="336" customFormat="1" ht="20">
      <c r="A143" s="345" t="s">
        <v>26</v>
      </c>
      <c r="B143" s="393" t="str">
        <f>'Master Costs &amp; Codes'!B5</f>
        <v>S</v>
      </c>
      <c r="C143" s="350" t="s">
        <v>555</v>
      </c>
      <c r="D143" s="526">
        <v>1000</v>
      </c>
      <c r="E143" s="538" t="s">
        <v>20</v>
      </c>
      <c r="F143" s="350"/>
      <c r="G143" s="350"/>
      <c r="I143" s="338"/>
      <c r="J143" s="338"/>
      <c r="K143" s="338"/>
      <c r="L143" s="338"/>
      <c r="M143" s="338"/>
      <c r="N143" s="338"/>
      <c r="O143" s="338"/>
      <c r="P143" s="338"/>
      <c r="Q143" s="338"/>
      <c r="R143" s="338"/>
      <c r="S143" s="338"/>
      <c r="T143" s="338"/>
      <c r="U143" s="338"/>
      <c r="V143" s="338"/>
      <c r="W143" s="338"/>
      <c r="X143" s="338"/>
      <c r="Y143" s="338"/>
      <c r="Z143" s="338"/>
      <c r="AA143" s="338"/>
      <c r="AB143" s="338"/>
      <c r="AC143" s="338"/>
      <c r="AD143" s="338"/>
      <c r="AE143" s="338"/>
      <c r="AF143" s="338"/>
      <c r="AG143" s="338"/>
      <c r="AH143" s="338"/>
      <c r="AI143" s="338"/>
      <c r="AJ143" s="335"/>
      <c r="AK143" s="335"/>
      <c r="AL143" s="335"/>
      <c r="AM143" s="335"/>
      <c r="AN143" s="335"/>
      <c r="AO143" s="335"/>
      <c r="AP143" s="335"/>
      <c r="AQ143" s="335"/>
      <c r="AR143" s="335"/>
    </row>
    <row r="144" spans="1:44" s="336" customFormat="1" ht="20">
      <c r="A144" s="345" t="s">
        <v>77</v>
      </c>
      <c r="B144" s="393" t="str">
        <f>'Master Costs &amp; Codes'!B19</f>
        <v>S</v>
      </c>
      <c r="C144" s="350" t="s">
        <v>562</v>
      </c>
      <c r="D144" s="526">
        <v>350</v>
      </c>
      <c r="E144" s="538" t="s">
        <v>20</v>
      </c>
      <c r="F144" s="350"/>
      <c r="G144" s="350"/>
      <c r="I144" s="354"/>
      <c r="J144" s="354"/>
      <c r="K144" s="354"/>
      <c r="L144" s="354"/>
      <c r="M144" s="354"/>
      <c r="N144" s="354"/>
      <c r="O144" s="354"/>
      <c r="P144" s="354"/>
      <c r="Q144" s="354"/>
      <c r="R144" s="354"/>
      <c r="S144" s="354"/>
      <c r="T144" s="354"/>
      <c r="U144" s="354"/>
      <c r="V144" s="354"/>
      <c r="W144" s="354"/>
      <c r="X144" s="354"/>
      <c r="Y144" s="354"/>
      <c r="Z144" s="354"/>
      <c r="AA144" s="354"/>
      <c r="AB144" s="354"/>
      <c r="AC144" s="354"/>
      <c r="AD144" s="354"/>
      <c r="AE144" s="354"/>
      <c r="AF144" s="354"/>
      <c r="AG144" s="354"/>
      <c r="AH144" s="354"/>
      <c r="AI144" s="354"/>
      <c r="AJ144" s="335"/>
      <c r="AK144" s="335"/>
      <c r="AL144" s="335"/>
      <c r="AM144" s="335"/>
      <c r="AN144" s="335"/>
      <c r="AO144" s="335"/>
      <c r="AP144" s="335"/>
      <c r="AQ144" s="335"/>
      <c r="AR144" s="335"/>
    </row>
    <row r="145" spans="1:44" s="336" customFormat="1" ht="20">
      <c r="A145" s="345" t="s">
        <v>232</v>
      </c>
      <c r="B145" s="393" t="str">
        <f>'Master Costs &amp; Codes'!B68</f>
        <v>S</v>
      </c>
      <c r="C145" s="350" t="s">
        <v>583</v>
      </c>
      <c r="D145" s="526">
        <v>192</v>
      </c>
      <c r="E145" s="538" t="s">
        <v>20</v>
      </c>
      <c r="F145" s="350"/>
      <c r="G145" s="350"/>
      <c r="I145" s="338"/>
      <c r="J145" s="338"/>
      <c r="K145" s="338"/>
      <c r="L145" s="338"/>
      <c r="M145" s="338"/>
      <c r="N145" s="338"/>
      <c r="O145" s="338"/>
      <c r="P145" s="338"/>
      <c r="Q145" s="338"/>
      <c r="R145" s="338"/>
      <c r="S145" s="338"/>
      <c r="T145" s="338"/>
      <c r="U145" s="338"/>
      <c r="V145" s="338"/>
      <c r="W145" s="338"/>
      <c r="X145" s="338"/>
      <c r="Y145" s="338"/>
      <c r="Z145" s="338"/>
      <c r="AA145" s="338"/>
      <c r="AB145" s="338"/>
      <c r="AC145" s="338"/>
      <c r="AD145" s="338"/>
      <c r="AE145" s="338"/>
      <c r="AF145" s="338"/>
      <c r="AG145" s="338"/>
      <c r="AH145" s="338"/>
      <c r="AI145" s="338"/>
      <c r="AJ145" s="335"/>
      <c r="AK145" s="335"/>
      <c r="AL145" s="335"/>
      <c r="AM145" s="335"/>
      <c r="AN145" s="335"/>
      <c r="AO145" s="335"/>
      <c r="AP145" s="335"/>
      <c r="AQ145" s="335"/>
      <c r="AR145" s="335"/>
    </row>
    <row r="146" spans="1:44" s="336" customFormat="1" ht="20">
      <c r="A146" s="345" t="s">
        <v>256</v>
      </c>
      <c r="B146" s="393" t="str">
        <f>'Master Costs &amp; Codes'!B76</f>
        <v>S</v>
      </c>
      <c r="C146" s="350" t="s">
        <v>587</v>
      </c>
      <c r="D146" s="526">
        <v>4000</v>
      </c>
      <c r="E146" s="538" t="s">
        <v>20</v>
      </c>
      <c r="F146" s="350"/>
      <c r="G146" s="350"/>
      <c r="I146" s="338"/>
      <c r="J146" s="338"/>
      <c r="K146" s="338"/>
      <c r="L146" s="338"/>
      <c r="M146" s="338"/>
      <c r="N146" s="338"/>
      <c r="O146" s="338"/>
      <c r="P146" s="338"/>
      <c r="Q146" s="338"/>
      <c r="R146" s="338"/>
      <c r="S146" s="338"/>
      <c r="T146" s="338"/>
      <c r="U146" s="338"/>
      <c r="V146" s="338"/>
      <c r="W146" s="338"/>
      <c r="X146" s="338"/>
      <c r="Y146" s="338"/>
      <c r="Z146" s="338"/>
      <c r="AA146" s="338"/>
      <c r="AB146" s="338"/>
      <c r="AC146" s="338"/>
      <c r="AD146" s="338"/>
      <c r="AE146" s="338"/>
      <c r="AF146" s="338"/>
      <c r="AG146" s="338"/>
      <c r="AH146" s="338"/>
      <c r="AI146" s="338"/>
      <c r="AJ146" s="335"/>
      <c r="AK146" s="335"/>
      <c r="AL146" s="335"/>
      <c r="AM146" s="335"/>
      <c r="AN146" s="335"/>
      <c r="AO146" s="335"/>
      <c r="AP146" s="335"/>
      <c r="AQ146" s="335"/>
      <c r="AR146" s="335"/>
    </row>
    <row r="147" spans="1:44" s="336" customFormat="1" ht="20">
      <c r="A147" s="345" t="s">
        <v>253</v>
      </c>
      <c r="B147" s="393" t="str">
        <f>'Master Costs &amp; Codes'!B75</f>
        <v>S</v>
      </c>
      <c r="C147" s="350" t="s">
        <v>254</v>
      </c>
      <c r="D147" s="526">
        <v>2</v>
      </c>
      <c r="E147" s="538" t="s">
        <v>586</v>
      </c>
      <c r="F147" s="350"/>
      <c r="G147" s="350"/>
      <c r="I147" s="339"/>
      <c r="J147" s="339"/>
      <c r="K147" s="339"/>
      <c r="L147" s="339"/>
      <c r="M147" s="339"/>
      <c r="N147" s="339"/>
      <c r="O147" s="339"/>
      <c r="P147" s="339"/>
      <c r="Q147" s="339"/>
      <c r="R147" s="339"/>
      <c r="S147" s="339"/>
      <c r="T147" s="339"/>
      <c r="U147" s="339"/>
      <c r="V147" s="339"/>
      <c r="W147" s="339"/>
      <c r="X147" s="339"/>
      <c r="Y147" s="339"/>
      <c r="Z147" s="339"/>
      <c r="AA147" s="339"/>
      <c r="AB147" s="339"/>
      <c r="AC147" s="339"/>
      <c r="AD147" s="339"/>
      <c r="AE147" s="339"/>
      <c r="AF147" s="339"/>
      <c r="AG147" s="339"/>
      <c r="AH147" s="339"/>
      <c r="AI147" s="339"/>
      <c r="AJ147" s="340"/>
      <c r="AK147" s="340"/>
      <c r="AL147" s="340"/>
      <c r="AM147" s="340"/>
      <c r="AN147" s="340"/>
      <c r="AO147" s="340"/>
      <c r="AP147" s="340"/>
      <c r="AQ147" s="340"/>
      <c r="AR147" s="340"/>
    </row>
    <row r="148" spans="1:44" s="398" customFormat="1" ht="20">
      <c r="A148" s="395" t="s">
        <v>503</v>
      </c>
      <c r="B148" s="396" t="str">
        <f>'Master Costs &amp; Codes'!B157</f>
        <v>T- Trailer Box</v>
      </c>
      <c r="C148" s="397" t="s">
        <v>504</v>
      </c>
      <c r="D148" s="527">
        <v>1</v>
      </c>
      <c r="E148" s="546" t="s">
        <v>25</v>
      </c>
      <c r="F148" s="397"/>
      <c r="G148" s="397"/>
      <c r="I148" s="413"/>
      <c r="J148" s="413"/>
      <c r="K148" s="413"/>
      <c r="L148" s="413"/>
      <c r="M148" s="413"/>
      <c r="N148" s="413"/>
      <c r="O148" s="413"/>
      <c r="P148" s="413"/>
      <c r="Q148" s="413"/>
      <c r="R148" s="413"/>
      <c r="S148" s="413"/>
      <c r="T148" s="413"/>
      <c r="U148" s="413"/>
      <c r="V148" s="413"/>
      <c r="W148" s="413"/>
      <c r="X148" s="413"/>
      <c r="Y148" s="413"/>
      <c r="Z148" s="413"/>
      <c r="AA148" s="413"/>
      <c r="AB148" s="413"/>
      <c r="AC148" s="413"/>
      <c r="AD148" s="413"/>
      <c r="AE148" s="413"/>
      <c r="AF148" s="413"/>
      <c r="AG148" s="413"/>
      <c r="AH148" s="413"/>
      <c r="AI148" s="413"/>
      <c r="AJ148" s="400"/>
      <c r="AK148" s="400"/>
      <c r="AL148" s="400"/>
      <c r="AM148" s="400"/>
      <c r="AN148" s="400"/>
      <c r="AO148" s="400"/>
      <c r="AP148" s="400"/>
      <c r="AQ148" s="400"/>
      <c r="AR148" s="400"/>
    </row>
    <row r="149" spans="1:44" s="336" customFormat="1" ht="20">
      <c r="A149" s="395" t="s">
        <v>421</v>
      </c>
      <c r="B149" s="396" t="str">
        <f>'Master Costs &amp; Codes'!B127</f>
        <v>T- Trailer Box</v>
      </c>
      <c r="C149" s="397" t="s">
        <v>423</v>
      </c>
      <c r="D149" s="527">
        <v>32</v>
      </c>
      <c r="E149" s="539" t="s">
        <v>25</v>
      </c>
      <c r="F149" s="397"/>
      <c r="G149" s="397"/>
      <c r="H149" s="398"/>
      <c r="I149" s="417"/>
      <c r="J149" s="417"/>
      <c r="K149" s="417"/>
      <c r="L149" s="417"/>
      <c r="M149" s="417"/>
      <c r="N149" s="417"/>
      <c r="O149" s="417"/>
      <c r="P149" s="413"/>
      <c r="Q149" s="413"/>
      <c r="R149" s="413"/>
      <c r="S149" s="413"/>
      <c r="T149" s="413"/>
      <c r="U149" s="413"/>
      <c r="V149" s="413"/>
      <c r="W149" s="413"/>
      <c r="X149" s="413"/>
      <c r="Y149" s="413"/>
      <c r="Z149" s="413"/>
      <c r="AA149" s="413"/>
      <c r="AB149" s="413"/>
      <c r="AC149" s="413"/>
      <c r="AD149" s="413"/>
      <c r="AE149" s="413"/>
      <c r="AF149" s="413"/>
      <c r="AG149" s="413"/>
      <c r="AH149" s="413"/>
      <c r="AI149" s="413"/>
      <c r="AJ149" s="400"/>
      <c r="AK149" s="400"/>
      <c r="AL149" s="400"/>
      <c r="AM149" s="400"/>
      <c r="AN149" s="400"/>
      <c r="AO149" s="400"/>
      <c r="AP149" s="400"/>
      <c r="AQ149" s="400"/>
      <c r="AR149" s="400"/>
    </row>
    <row r="150" spans="1:44" s="398" customFormat="1" ht="20">
      <c r="A150" s="402" t="s">
        <v>474</v>
      </c>
      <c r="B150" s="396" t="str">
        <f>'Master Costs &amp; Codes'!B145</f>
        <v>T- Trailer Box</v>
      </c>
      <c r="C150" s="414" t="s">
        <v>475</v>
      </c>
      <c r="D150" s="531">
        <v>1</v>
      </c>
      <c r="E150" s="543"/>
      <c r="F150" s="409"/>
      <c r="G150" s="409"/>
      <c r="I150" s="418"/>
      <c r="J150" s="418"/>
      <c r="K150" s="413"/>
      <c r="L150" s="413"/>
      <c r="M150" s="413"/>
      <c r="N150" s="413"/>
      <c r="O150" s="413"/>
      <c r="P150" s="413"/>
      <c r="Q150" s="413"/>
      <c r="R150" s="413"/>
      <c r="S150" s="413"/>
      <c r="T150" s="413"/>
      <c r="U150" s="413"/>
      <c r="V150" s="413"/>
      <c r="W150" s="413"/>
      <c r="X150" s="413"/>
      <c r="Y150" s="413"/>
      <c r="Z150" s="413"/>
      <c r="AA150" s="413"/>
      <c r="AB150" s="413"/>
      <c r="AC150" s="413"/>
      <c r="AD150" s="413"/>
      <c r="AE150" s="413"/>
      <c r="AF150" s="413"/>
      <c r="AG150" s="413"/>
      <c r="AH150" s="413"/>
      <c r="AI150" s="413"/>
      <c r="AJ150" s="400"/>
      <c r="AK150" s="400"/>
      <c r="AL150" s="400"/>
      <c r="AM150" s="400"/>
      <c r="AN150" s="400"/>
      <c r="AO150" s="400"/>
      <c r="AP150" s="400"/>
      <c r="AQ150" s="400"/>
      <c r="AR150" s="400"/>
    </row>
    <row r="151" spans="1:44" s="398" customFormat="1" ht="20">
      <c r="A151" s="402" t="s">
        <v>476</v>
      </c>
      <c r="B151" s="396" t="str">
        <f>'Master Costs &amp; Codes'!B146</f>
        <v>T- Trailer Box</v>
      </c>
      <c r="C151" s="414" t="s">
        <v>477</v>
      </c>
      <c r="D151" s="531">
        <v>3</v>
      </c>
      <c r="E151" s="543"/>
      <c r="F151" s="409"/>
      <c r="G151" s="409"/>
      <c r="I151" s="418"/>
      <c r="J151" s="418"/>
      <c r="K151" s="413"/>
      <c r="L151" s="413"/>
      <c r="M151" s="413"/>
      <c r="N151" s="413"/>
      <c r="O151" s="413"/>
      <c r="P151" s="413"/>
      <c r="Q151" s="413"/>
      <c r="R151" s="413"/>
      <c r="S151" s="413"/>
      <c r="T151" s="413"/>
      <c r="U151" s="413"/>
      <c r="V151" s="413"/>
      <c r="W151" s="413"/>
      <c r="X151" s="413"/>
      <c r="Y151" s="413"/>
      <c r="Z151" s="413"/>
      <c r="AA151" s="413"/>
      <c r="AB151" s="413"/>
      <c r="AC151" s="413"/>
      <c r="AD151" s="413"/>
      <c r="AE151" s="413"/>
      <c r="AF151" s="413"/>
      <c r="AG151" s="413"/>
      <c r="AH151" s="413"/>
      <c r="AI151" s="413"/>
      <c r="AJ151" s="400"/>
      <c r="AK151" s="400"/>
      <c r="AL151" s="400"/>
      <c r="AM151" s="400"/>
      <c r="AN151" s="400"/>
      <c r="AO151" s="400"/>
      <c r="AP151" s="400"/>
      <c r="AQ151" s="400"/>
      <c r="AR151" s="400"/>
    </row>
    <row r="152" spans="1:44" s="398" customFormat="1" ht="20">
      <c r="A152" s="402" t="s">
        <v>487</v>
      </c>
      <c r="B152" s="396" t="str">
        <f>'Master Costs &amp; Codes'!B151</f>
        <v>T- Trailer Box</v>
      </c>
      <c r="C152" s="397" t="s">
        <v>633</v>
      </c>
      <c r="D152" s="527">
        <v>4</v>
      </c>
      <c r="E152" s="546" t="s">
        <v>25</v>
      </c>
      <c r="F152" s="415"/>
      <c r="G152" s="401"/>
      <c r="I152" s="413"/>
      <c r="J152" s="413"/>
      <c r="K152" s="413"/>
      <c r="L152" s="413"/>
      <c r="M152" s="413"/>
      <c r="N152" s="413"/>
      <c r="O152" s="413"/>
      <c r="P152" s="413"/>
      <c r="Q152" s="413"/>
      <c r="R152" s="413"/>
      <c r="S152" s="413"/>
      <c r="T152" s="413"/>
      <c r="U152" s="413"/>
      <c r="V152" s="413"/>
      <c r="W152" s="413"/>
      <c r="X152" s="413"/>
      <c r="Y152" s="413"/>
      <c r="Z152" s="413"/>
      <c r="AA152" s="413"/>
      <c r="AB152" s="413"/>
      <c r="AC152" s="413"/>
      <c r="AD152" s="413"/>
      <c r="AE152" s="413"/>
      <c r="AF152" s="413"/>
      <c r="AG152" s="413"/>
      <c r="AH152" s="413"/>
      <c r="AI152" s="413"/>
      <c r="AJ152" s="400"/>
      <c r="AK152" s="400"/>
      <c r="AL152" s="400"/>
      <c r="AM152" s="400"/>
      <c r="AN152" s="400"/>
      <c r="AO152" s="400"/>
      <c r="AP152" s="400"/>
      <c r="AQ152" s="400"/>
      <c r="AR152" s="400"/>
    </row>
    <row r="153" spans="1:44" s="398" customFormat="1" ht="20">
      <c r="A153" s="342" t="s">
        <v>578</v>
      </c>
      <c r="B153" s="393" t="str">
        <f>'Master Costs &amp; Codes'!B51</f>
        <v>V- Floor behind Bungee</v>
      </c>
      <c r="C153" s="343" t="s">
        <v>125</v>
      </c>
      <c r="D153" s="533">
        <v>2</v>
      </c>
      <c r="E153" s="545" t="s">
        <v>25</v>
      </c>
      <c r="F153" s="352"/>
      <c r="G153" s="352"/>
      <c r="H153" s="336"/>
      <c r="I153" s="351"/>
      <c r="J153" s="351"/>
      <c r="K153" s="338"/>
      <c r="L153" s="338"/>
      <c r="M153" s="338"/>
      <c r="N153" s="338"/>
      <c r="O153" s="338"/>
      <c r="P153" s="338"/>
      <c r="Q153" s="338"/>
      <c r="R153" s="338"/>
      <c r="S153" s="338"/>
      <c r="T153" s="338"/>
      <c r="U153" s="338"/>
      <c r="V153" s="338"/>
      <c r="W153" s="338"/>
      <c r="X153" s="338"/>
      <c r="Y153" s="338"/>
      <c r="Z153" s="338"/>
      <c r="AA153" s="338"/>
      <c r="AB153" s="338"/>
      <c r="AC153" s="338"/>
      <c r="AD153" s="338"/>
      <c r="AE153" s="338"/>
      <c r="AF153" s="338"/>
      <c r="AG153" s="338"/>
      <c r="AH153" s="338"/>
      <c r="AI153" s="338"/>
      <c r="AJ153" s="335"/>
      <c r="AK153" s="335"/>
      <c r="AL153" s="335"/>
      <c r="AM153" s="335"/>
      <c r="AN153" s="335"/>
      <c r="AO153" s="335"/>
      <c r="AP153" s="335"/>
      <c r="AQ153" s="335"/>
      <c r="AR153" s="335"/>
    </row>
    <row r="154" spans="1:44" s="336" customFormat="1" ht="20">
      <c r="A154" s="345" t="s">
        <v>190</v>
      </c>
      <c r="B154" s="393" t="str">
        <f>'Master Costs &amp; Codes'!B55</f>
        <v>V- Floor behind Bungee</v>
      </c>
      <c r="C154" s="350" t="s">
        <v>579</v>
      </c>
      <c r="D154" s="526">
        <v>1</v>
      </c>
      <c r="E154" s="540" t="s">
        <v>25</v>
      </c>
      <c r="F154" s="365"/>
      <c r="G154" s="365"/>
      <c r="I154" s="338"/>
      <c r="J154" s="338"/>
      <c r="K154" s="338"/>
      <c r="L154" s="338"/>
      <c r="M154" s="338"/>
      <c r="N154" s="338"/>
      <c r="O154" s="338"/>
      <c r="P154" s="338"/>
      <c r="Q154" s="338"/>
      <c r="R154" s="338"/>
      <c r="S154" s="338"/>
      <c r="T154" s="338"/>
      <c r="U154" s="338"/>
      <c r="V154" s="338"/>
      <c r="W154" s="338"/>
      <c r="X154" s="338"/>
      <c r="Y154" s="338"/>
      <c r="Z154" s="338"/>
      <c r="AA154" s="338"/>
      <c r="AB154" s="338"/>
      <c r="AC154" s="338"/>
      <c r="AD154" s="338"/>
      <c r="AE154" s="338"/>
      <c r="AF154" s="338"/>
      <c r="AG154" s="338"/>
      <c r="AH154" s="338"/>
      <c r="AI154" s="338"/>
      <c r="AJ154" s="335"/>
      <c r="AK154" s="335"/>
      <c r="AL154" s="335"/>
      <c r="AM154" s="335"/>
      <c r="AN154" s="335"/>
      <c r="AO154" s="335"/>
      <c r="AP154" s="335"/>
      <c r="AQ154" s="335"/>
      <c r="AR154" s="335"/>
    </row>
    <row r="155" spans="1:44" s="336" customFormat="1" ht="20">
      <c r="A155" s="347" t="s">
        <v>465</v>
      </c>
      <c r="B155" s="393" t="str">
        <f>'Master Costs &amp; Codes'!B142</f>
        <v>V- Floor behind Bungee</v>
      </c>
      <c r="C155" s="348" t="s">
        <v>466</v>
      </c>
      <c r="D155" s="526">
        <v>1</v>
      </c>
      <c r="E155" s="538" t="s">
        <v>629</v>
      </c>
      <c r="F155" s="352"/>
      <c r="G155" s="352"/>
      <c r="I155" s="351"/>
      <c r="J155" s="351"/>
      <c r="K155" s="338"/>
      <c r="L155" s="338"/>
      <c r="M155" s="338"/>
      <c r="N155" s="338"/>
      <c r="O155" s="338"/>
      <c r="P155" s="338"/>
      <c r="Q155" s="338"/>
      <c r="R155" s="338"/>
      <c r="S155" s="338"/>
      <c r="T155" s="338"/>
      <c r="U155" s="338"/>
      <c r="V155" s="338"/>
      <c r="W155" s="338"/>
      <c r="X155" s="338"/>
      <c r="Y155" s="338"/>
      <c r="Z155" s="338"/>
      <c r="AA155" s="338"/>
      <c r="AB155" s="338"/>
      <c r="AC155" s="338"/>
      <c r="AD155" s="338"/>
      <c r="AE155" s="338"/>
      <c r="AF155" s="338"/>
      <c r="AG155" s="338"/>
      <c r="AH155" s="338"/>
      <c r="AI155" s="338"/>
      <c r="AJ155" s="335"/>
      <c r="AK155" s="335"/>
      <c r="AL155" s="335"/>
      <c r="AM155" s="335"/>
      <c r="AN155" s="335"/>
      <c r="AO155" s="335"/>
      <c r="AP155" s="335"/>
      <c r="AQ155" s="335"/>
      <c r="AR155" s="335"/>
    </row>
    <row r="156" spans="1:44" s="336" customFormat="1" ht="20">
      <c r="A156" s="345" t="s">
        <v>106</v>
      </c>
      <c r="B156" s="393" t="str">
        <f>'Master Costs &amp; Codes'!B26</f>
        <v>V- Floor behind Bungee</v>
      </c>
      <c r="C156" s="350" t="s">
        <v>108</v>
      </c>
      <c r="D156" s="526">
        <v>5</v>
      </c>
      <c r="E156" s="538" t="s">
        <v>110</v>
      </c>
      <c r="F156" s="350"/>
      <c r="G156" s="350"/>
      <c r="I156" s="339"/>
      <c r="J156" s="339"/>
      <c r="K156" s="339"/>
      <c r="L156" s="339"/>
      <c r="M156" s="339"/>
      <c r="N156" s="339"/>
      <c r="O156" s="339"/>
      <c r="P156" s="339"/>
      <c r="Q156" s="339"/>
      <c r="R156" s="339"/>
      <c r="S156" s="339"/>
      <c r="T156" s="339"/>
      <c r="U156" s="339"/>
      <c r="V156" s="339"/>
      <c r="W156" s="339"/>
      <c r="X156" s="339"/>
      <c r="Y156" s="339"/>
      <c r="Z156" s="339"/>
      <c r="AA156" s="339"/>
      <c r="AB156" s="339"/>
      <c r="AC156" s="339"/>
      <c r="AD156" s="339"/>
      <c r="AE156" s="339"/>
      <c r="AF156" s="339"/>
      <c r="AG156" s="339"/>
      <c r="AH156" s="339"/>
      <c r="AI156" s="339"/>
      <c r="AJ156" s="340"/>
      <c r="AK156" s="340"/>
      <c r="AL156" s="340"/>
      <c r="AM156" s="340"/>
      <c r="AN156" s="340"/>
      <c r="AO156" s="340"/>
      <c r="AP156" s="340"/>
      <c r="AQ156" s="340"/>
      <c r="AR156" s="340"/>
    </row>
    <row r="157" spans="1:44" s="336" customFormat="1" ht="20">
      <c r="A157" s="345" t="s">
        <v>111</v>
      </c>
      <c r="B157" s="393" t="str">
        <f>'Master Costs &amp; Codes'!B27</f>
        <v>V- Floor behind Bungee</v>
      </c>
      <c r="C157" s="350" t="s">
        <v>112</v>
      </c>
      <c r="D157" s="526">
        <v>4</v>
      </c>
      <c r="E157" s="538" t="s">
        <v>110</v>
      </c>
      <c r="F157" s="350"/>
      <c r="G157" s="350"/>
      <c r="I157" s="338"/>
      <c r="J157" s="338"/>
      <c r="K157" s="338"/>
      <c r="L157" s="338"/>
      <c r="M157" s="338"/>
      <c r="N157" s="338"/>
      <c r="O157" s="338"/>
      <c r="P157" s="338"/>
      <c r="Q157" s="338"/>
      <c r="R157" s="338"/>
      <c r="S157" s="338"/>
      <c r="T157" s="338"/>
      <c r="U157" s="338"/>
      <c r="V157" s="338"/>
      <c r="W157" s="338"/>
      <c r="X157" s="338"/>
      <c r="Y157" s="338"/>
      <c r="Z157" s="338"/>
      <c r="AA157" s="338"/>
      <c r="AB157" s="338"/>
      <c r="AC157" s="338"/>
      <c r="AD157" s="338"/>
      <c r="AE157" s="338"/>
      <c r="AF157" s="338"/>
      <c r="AG157" s="338"/>
      <c r="AH157" s="338"/>
      <c r="AI157" s="338"/>
      <c r="AJ157" s="335"/>
      <c r="AK157" s="335"/>
      <c r="AL157" s="335"/>
      <c r="AM157" s="335"/>
      <c r="AN157" s="335"/>
      <c r="AO157" s="335"/>
      <c r="AP157" s="335"/>
      <c r="AQ157" s="335"/>
      <c r="AR157" s="335"/>
    </row>
    <row r="158" spans="1:44" s="336" customFormat="1" ht="20">
      <c r="A158" s="345" t="s">
        <v>294</v>
      </c>
      <c r="B158" s="393" t="str">
        <f>'Master Costs &amp; Codes'!B88</f>
        <v>V- Floor behind Bungee</v>
      </c>
      <c r="C158" s="350" t="s">
        <v>295</v>
      </c>
      <c r="D158" s="526">
        <v>1</v>
      </c>
      <c r="E158" s="538" t="s">
        <v>297</v>
      </c>
      <c r="F158" s="350"/>
      <c r="G158" s="350"/>
      <c r="I158" s="338"/>
      <c r="J158" s="338"/>
      <c r="K158" s="338"/>
      <c r="L158" s="338"/>
      <c r="M158" s="338"/>
      <c r="N158" s="338"/>
      <c r="O158" s="338"/>
      <c r="P158" s="338"/>
      <c r="Q158" s="338"/>
      <c r="R158" s="338"/>
      <c r="S158" s="338"/>
      <c r="T158" s="338"/>
      <c r="U158" s="338"/>
      <c r="V158" s="338"/>
      <c r="W158" s="338"/>
      <c r="X158" s="338"/>
      <c r="Y158" s="338"/>
      <c r="Z158" s="338"/>
      <c r="AA158" s="338"/>
      <c r="AB158" s="338"/>
      <c r="AC158" s="338"/>
      <c r="AD158" s="338"/>
      <c r="AE158" s="338"/>
      <c r="AF158" s="338"/>
      <c r="AG158" s="338"/>
      <c r="AH158" s="338"/>
      <c r="AI158" s="338"/>
      <c r="AJ158" s="335"/>
      <c r="AK158" s="335"/>
      <c r="AL158" s="335"/>
      <c r="AM158" s="335"/>
      <c r="AN158" s="335"/>
      <c r="AO158" s="335"/>
      <c r="AP158" s="335"/>
      <c r="AQ158" s="335"/>
      <c r="AR158" s="335"/>
    </row>
    <row r="159" spans="1:44" s="336" customFormat="1" ht="20">
      <c r="A159" s="345" t="s">
        <v>471</v>
      </c>
      <c r="B159" s="393" t="str">
        <f>'Master Costs &amp; Codes'!B144</f>
        <v>varies</v>
      </c>
      <c r="C159" s="350" t="s">
        <v>630</v>
      </c>
      <c r="D159" s="526">
        <v>1</v>
      </c>
      <c r="E159" s="540" t="s">
        <v>25</v>
      </c>
      <c r="F159" s="345"/>
      <c r="G159" s="350"/>
      <c r="I159" s="337"/>
      <c r="J159" s="344"/>
      <c r="K159" s="338"/>
      <c r="L159" s="338"/>
      <c r="M159" s="338"/>
      <c r="N159" s="338"/>
      <c r="O159" s="338"/>
      <c r="P159" s="338"/>
      <c r="Q159" s="338"/>
      <c r="R159" s="338"/>
      <c r="S159" s="338"/>
      <c r="T159" s="338"/>
      <c r="U159" s="338"/>
      <c r="V159" s="338"/>
      <c r="W159" s="338"/>
      <c r="X159" s="338"/>
      <c r="Y159" s="338"/>
      <c r="Z159" s="338"/>
      <c r="AA159" s="338"/>
      <c r="AB159" s="338"/>
      <c r="AC159" s="338"/>
      <c r="AD159" s="338"/>
      <c r="AE159" s="338"/>
      <c r="AF159" s="338"/>
      <c r="AG159" s="338"/>
      <c r="AH159" s="338"/>
      <c r="AI159" s="338"/>
      <c r="AJ159" s="335"/>
      <c r="AK159" s="335"/>
      <c r="AL159" s="335"/>
      <c r="AM159" s="335"/>
      <c r="AN159" s="335"/>
      <c r="AO159" s="335"/>
      <c r="AP159" s="335"/>
      <c r="AQ159" s="335"/>
      <c r="AR159" s="335"/>
    </row>
    <row r="160" spans="1:44" s="336" customFormat="1" ht="20">
      <c r="A160" s="345" t="s">
        <v>494</v>
      </c>
      <c r="B160" s="393" t="str">
        <f>'Master Costs &amp; Codes'!B154</f>
        <v>varies</v>
      </c>
      <c r="C160" s="350" t="s">
        <v>635</v>
      </c>
      <c r="D160" s="526">
        <v>1</v>
      </c>
      <c r="E160" s="540" t="s">
        <v>25</v>
      </c>
      <c r="F160" s="371"/>
      <c r="G160" s="350"/>
      <c r="I160" s="349"/>
      <c r="J160" s="349"/>
      <c r="K160" s="349"/>
      <c r="L160" s="349"/>
      <c r="M160" s="349"/>
      <c r="N160" s="349"/>
      <c r="O160" s="349"/>
      <c r="P160" s="349"/>
      <c r="Q160" s="349"/>
      <c r="R160" s="349"/>
      <c r="S160" s="349"/>
      <c r="T160" s="349"/>
      <c r="U160" s="349"/>
      <c r="V160" s="349"/>
      <c r="W160" s="349"/>
      <c r="X160" s="349"/>
      <c r="Y160" s="349"/>
      <c r="Z160" s="349"/>
      <c r="AA160" s="349"/>
      <c r="AB160" s="349"/>
      <c r="AC160" s="349"/>
      <c r="AD160" s="349"/>
      <c r="AE160" s="349"/>
      <c r="AF160" s="349"/>
      <c r="AG160" s="349"/>
      <c r="AH160" s="349"/>
      <c r="AI160" s="349"/>
      <c r="AJ160" s="340"/>
      <c r="AK160" s="340"/>
      <c r="AL160" s="340"/>
      <c r="AM160" s="340"/>
      <c r="AN160" s="340"/>
      <c r="AO160" s="340"/>
      <c r="AP160" s="340"/>
      <c r="AQ160" s="340"/>
      <c r="AR160" s="340"/>
    </row>
    <row r="162" spans="1:44" s="336" customFormat="1" ht="19">
      <c r="A162" s="352"/>
      <c r="B162" s="391"/>
      <c r="C162" s="352"/>
      <c r="D162" s="532"/>
      <c r="E162" s="544"/>
      <c r="F162" s="350"/>
      <c r="G162" s="350"/>
      <c r="I162" s="335"/>
      <c r="J162" s="335"/>
      <c r="K162" s="335"/>
      <c r="L162" s="335"/>
      <c r="M162" s="335"/>
      <c r="N162" s="335"/>
      <c r="O162" s="335"/>
      <c r="P162" s="335"/>
      <c r="Q162" s="335"/>
      <c r="R162" s="335"/>
      <c r="S162" s="335"/>
      <c r="T162" s="335"/>
      <c r="U162" s="335"/>
      <c r="V162" s="335"/>
      <c r="W162" s="335"/>
      <c r="X162" s="335"/>
      <c r="Y162" s="335"/>
      <c r="Z162" s="335"/>
      <c r="AA162" s="335"/>
      <c r="AB162" s="335"/>
      <c r="AC162" s="335"/>
      <c r="AD162" s="335"/>
      <c r="AE162" s="335"/>
      <c r="AF162" s="335"/>
      <c r="AG162" s="335"/>
      <c r="AH162" s="335"/>
      <c r="AI162" s="335"/>
      <c r="AJ162" s="335"/>
      <c r="AK162" s="335"/>
      <c r="AL162" s="335"/>
      <c r="AM162" s="335"/>
      <c r="AN162" s="335"/>
      <c r="AO162" s="335"/>
      <c r="AP162" s="335"/>
      <c r="AQ162" s="335"/>
      <c r="AR162" s="335"/>
    </row>
    <row r="163" spans="1:44" s="336" customFormat="1" ht="19">
      <c r="A163" s="345"/>
      <c r="B163" s="391"/>
      <c r="C163" s="350"/>
      <c r="D163" s="526"/>
      <c r="E163" s="540"/>
      <c r="F163" s="350"/>
      <c r="G163" s="352"/>
    </row>
    <row r="164" spans="1:44" s="336" customFormat="1" ht="19">
      <c r="A164" s="345"/>
      <c r="B164" s="391"/>
      <c r="C164" s="350"/>
      <c r="D164" s="526"/>
      <c r="E164" s="538"/>
      <c r="F164" s="352"/>
      <c r="G164" s="352"/>
    </row>
    <row r="165" spans="1:44" s="336" customFormat="1" ht="19">
      <c r="A165" s="345"/>
      <c r="B165" s="391"/>
      <c r="C165" s="364"/>
      <c r="D165" s="526"/>
      <c r="E165" s="538"/>
      <c r="F165" s="352"/>
      <c r="G165" s="352"/>
    </row>
    <row r="166" spans="1:44" s="336" customFormat="1" ht="19">
      <c r="A166" s="345"/>
      <c r="B166" s="391"/>
      <c r="C166" s="364"/>
      <c r="D166" s="526"/>
      <c r="E166" s="538"/>
      <c r="F166" s="352"/>
      <c r="G166" s="352"/>
    </row>
    <row r="167" spans="1:44" s="336" customFormat="1" ht="19">
      <c r="A167" s="368"/>
      <c r="B167" s="391"/>
      <c r="C167" s="352"/>
      <c r="D167" s="534"/>
      <c r="E167" s="547"/>
      <c r="F167" s="352"/>
      <c r="G167" s="352"/>
    </row>
    <row r="168" spans="1:44" s="336" customFormat="1" ht="19">
      <c r="A168" s="368"/>
      <c r="B168" s="391"/>
      <c r="C168" s="352"/>
      <c r="D168" s="534"/>
      <c r="E168" s="547"/>
      <c r="F168" s="352"/>
      <c r="G168" s="352"/>
    </row>
    <row r="169" spans="1:44" s="336" customFormat="1" ht="19">
      <c r="A169" s="368"/>
      <c r="B169" s="391"/>
      <c r="C169" s="352"/>
      <c r="D169" s="534"/>
      <c r="E169" s="547"/>
      <c r="F169" s="352"/>
      <c r="G169" s="352"/>
    </row>
    <row r="170" spans="1:44" s="336" customFormat="1" ht="19">
      <c r="A170" s="368"/>
      <c r="B170" s="391"/>
      <c r="C170" s="352"/>
      <c r="D170" s="534"/>
      <c r="E170" s="547"/>
      <c r="F170" s="352"/>
      <c r="G170" s="352"/>
    </row>
    <row r="171" spans="1:44" s="336" customFormat="1" ht="19">
      <c r="A171" s="368"/>
      <c r="B171" s="391"/>
      <c r="C171" s="352"/>
      <c r="D171" s="534"/>
      <c r="E171" s="547"/>
      <c r="F171" s="352"/>
      <c r="G171" s="352"/>
    </row>
    <row r="172" spans="1:44" s="336" customFormat="1" ht="19">
      <c r="A172" s="368"/>
      <c r="B172" s="391"/>
      <c r="C172" s="352"/>
      <c r="D172" s="534"/>
      <c r="E172" s="547"/>
      <c r="F172" s="352"/>
      <c r="G172" s="352"/>
    </row>
    <row r="173" spans="1:44" s="336" customFormat="1" ht="19">
      <c r="A173" s="368"/>
      <c r="B173" s="391"/>
      <c r="C173" s="352"/>
      <c r="D173" s="534"/>
      <c r="E173" s="547"/>
      <c r="F173" s="352"/>
      <c r="G173" s="352"/>
    </row>
    <row r="174" spans="1:44" s="336" customFormat="1" ht="19">
      <c r="A174" s="368"/>
      <c r="B174" s="391"/>
      <c r="C174" s="352"/>
      <c r="D174" s="534"/>
      <c r="E174" s="547"/>
      <c r="F174" s="352"/>
      <c r="G174" s="352"/>
    </row>
    <row r="175" spans="1:44" s="336" customFormat="1" ht="19">
      <c r="A175" s="368"/>
      <c r="B175" s="391"/>
      <c r="C175" s="352"/>
      <c r="D175" s="534"/>
      <c r="E175" s="547"/>
      <c r="F175" s="352"/>
      <c r="G175" s="352"/>
    </row>
    <row r="176" spans="1:44" s="336" customFormat="1" ht="19">
      <c r="A176" s="368"/>
      <c r="B176" s="391"/>
      <c r="C176" s="352"/>
      <c r="D176" s="534"/>
      <c r="E176" s="547"/>
      <c r="F176" s="352"/>
      <c r="G176" s="352"/>
    </row>
    <row r="177" spans="1:7" s="336" customFormat="1" ht="19">
      <c r="A177" s="368"/>
      <c r="B177" s="391"/>
      <c r="C177" s="352"/>
      <c r="D177" s="534"/>
      <c r="E177" s="547"/>
      <c r="F177" s="352"/>
      <c r="G177" s="352"/>
    </row>
    <row r="178" spans="1:7" s="336" customFormat="1" ht="19">
      <c r="A178" s="368"/>
      <c r="B178" s="391"/>
      <c r="C178" s="352"/>
      <c r="D178" s="534"/>
      <c r="E178" s="547"/>
      <c r="F178" s="352"/>
      <c r="G178" s="352"/>
    </row>
    <row r="179" spans="1:7" s="336" customFormat="1" ht="19">
      <c r="A179" s="368"/>
      <c r="B179" s="391"/>
      <c r="C179" s="352"/>
      <c r="D179" s="534"/>
      <c r="E179" s="547"/>
      <c r="F179" s="352"/>
      <c r="G179" s="352"/>
    </row>
    <row r="180" spans="1:7" s="336" customFormat="1" ht="19">
      <c r="A180" s="368"/>
      <c r="B180" s="391"/>
      <c r="C180" s="352"/>
      <c r="D180" s="534"/>
      <c r="E180" s="547"/>
      <c r="F180" s="352"/>
      <c r="G180" s="352"/>
    </row>
    <row r="181" spans="1:7" s="336" customFormat="1" ht="19">
      <c r="A181" s="368"/>
      <c r="B181" s="391"/>
      <c r="C181" s="352"/>
      <c r="D181" s="534"/>
      <c r="E181" s="547"/>
      <c r="F181" s="352"/>
      <c r="G181" s="352"/>
    </row>
    <row r="182" spans="1:7" s="336" customFormat="1" ht="19">
      <c r="A182" s="368"/>
      <c r="B182" s="391"/>
      <c r="C182" s="352"/>
      <c r="D182" s="534"/>
      <c r="E182" s="547"/>
      <c r="F182" s="352"/>
      <c r="G182" s="352"/>
    </row>
    <row r="183" spans="1:7" s="336" customFormat="1" ht="19">
      <c r="A183" s="368"/>
      <c r="B183" s="391"/>
      <c r="C183" s="352"/>
      <c r="D183" s="534"/>
      <c r="E183" s="547"/>
      <c r="F183" s="352"/>
      <c r="G183" s="352"/>
    </row>
    <row r="184" spans="1:7" s="336" customFormat="1" ht="19">
      <c r="A184" s="368"/>
      <c r="B184" s="391"/>
      <c r="C184" s="352"/>
      <c r="D184" s="534"/>
      <c r="E184" s="547"/>
      <c r="F184" s="352"/>
      <c r="G184" s="352"/>
    </row>
    <row r="185" spans="1:7" s="336" customFormat="1" ht="19">
      <c r="A185" s="368"/>
      <c r="B185" s="391"/>
      <c r="C185" s="352"/>
      <c r="D185" s="534"/>
      <c r="E185" s="547"/>
      <c r="F185" s="352"/>
      <c r="G185" s="352"/>
    </row>
    <row r="186" spans="1:7" ht="19">
      <c r="A186" s="372"/>
      <c r="B186" s="322"/>
      <c r="D186" s="535"/>
      <c r="E186" s="498"/>
    </row>
    <row r="187" spans="1:7" ht="19">
      <c r="A187" s="372"/>
      <c r="B187" s="322"/>
      <c r="D187" s="535"/>
      <c r="E187" s="498"/>
    </row>
    <row r="188" spans="1:7" ht="19">
      <c r="A188" s="372"/>
      <c r="B188" s="322"/>
      <c r="D188" s="535"/>
      <c r="E188" s="498"/>
    </row>
    <row r="189" spans="1:7" ht="19">
      <c r="A189" s="372"/>
      <c r="B189" s="322"/>
      <c r="D189" s="535"/>
      <c r="E189" s="498"/>
    </row>
    <row r="190" spans="1:7" ht="19">
      <c r="A190" s="372"/>
      <c r="B190" s="322"/>
      <c r="D190" s="535"/>
      <c r="E190" s="498"/>
    </row>
    <row r="191" spans="1:7" ht="19">
      <c r="A191" s="372"/>
      <c r="B191" s="322"/>
      <c r="D191" s="535"/>
      <c r="E191" s="498"/>
    </row>
    <row r="192" spans="1:7" ht="19">
      <c r="A192" s="372"/>
      <c r="B192" s="322"/>
      <c r="D192" s="535"/>
      <c r="E192" s="498"/>
    </row>
    <row r="193" spans="1:5" ht="19">
      <c r="A193" s="372"/>
      <c r="B193" s="322"/>
      <c r="D193" s="535"/>
      <c r="E193" s="498"/>
    </row>
    <row r="194" spans="1:5" ht="19">
      <c r="A194" s="372"/>
      <c r="B194" s="322"/>
      <c r="D194" s="535"/>
      <c r="E194" s="498"/>
    </row>
    <row r="195" spans="1:5" ht="19">
      <c r="A195" s="372"/>
      <c r="B195" s="322"/>
      <c r="D195" s="535"/>
      <c r="E195" s="498"/>
    </row>
    <row r="196" spans="1:5" ht="19">
      <c r="A196" s="372"/>
      <c r="B196" s="322"/>
      <c r="D196" s="535"/>
      <c r="E196" s="498"/>
    </row>
    <row r="197" spans="1:5" ht="19">
      <c r="A197" s="372"/>
      <c r="B197" s="322"/>
      <c r="D197" s="535"/>
      <c r="E197" s="498"/>
    </row>
    <row r="198" spans="1:5" ht="19">
      <c r="A198" s="372"/>
      <c r="B198" s="322"/>
      <c r="D198" s="535"/>
      <c r="E198" s="498"/>
    </row>
    <row r="199" spans="1:5" ht="19">
      <c r="A199" s="372"/>
      <c r="B199" s="322"/>
      <c r="D199" s="535"/>
      <c r="E199" s="498"/>
    </row>
    <row r="200" spans="1:5" ht="19">
      <c r="A200" s="372"/>
      <c r="B200" s="322"/>
      <c r="D200" s="535"/>
      <c r="E200" s="498"/>
    </row>
    <row r="201" spans="1:5" ht="19">
      <c r="A201" s="372"/>
      <c r="B201" s="322"/>
      <c r="D201" s="535"/>
      <c r="E201" s="498"/>
    </row>
    <row r="202" spans="1:5" ht="19">
      <c r="A202" s="372"/>
      <c r="B202" s="322"/>
      <c r="D202" s="535"/>
      <c r="E202" s="498"/>
    </row>
    <row r="203" spans="1:5" ht="19">
      <c r="A203" s="372"/>
      <c r="B203" s="322"/>
      <c r="D203" s="535"/>
      <c r="E203" s="498"/>
    </row>
    <row r="204" spans="1:5" ht="19">
      <c r="A204" s="372"/>
      <c r="B204" s="322"/>
      <c r="D204" s="535"/>
      <c r="E204" s="498"/>
    </row>
    <row r="205" spans="1:5" ht="19">
      <c r="A205" s="372"/>
      <c r="B205" s="322"/>
      <c r="D205" s="535"/>
      <c r="E205" s="498"/>
    </row>
    <row r="206" spans="1:5" ht="19">
      <c r="A206" s="372"/>
      <c r="B206" s="322"/>
      <c r="D206" s="535"/>
      <c r="E206" s="498"/>
    </row>
    <row r="207" spans="1:5" ht="19">
      <c r="A207" s="372"/>
      <c r="B207" s="322"/>
      <c r="D207" s="535"/>
      <c r="E207" s="498"/>
    </row>
    <row r="208" spans="1:5" ht="19">
      <c r="A208" s="372"/>
      <c r="B208" s="322"/>
      <c r="D208" s="535"/>
      <c r="E208" s="498"/>
    </row>
    <row r="209" spans="1:5" ht="19">
      <c r="A209" s="372"/>
      <c r="B209" s="322"/>
      <c r="D209" s="535"/>
      <c r="E209" s="498"/>
    </row>
    <row r="210" spans="1:5" ht="19">
      <c r="A210" s="372"/>
      <c r="B210" s="322"/>
      <c r="D210" s="535"/>
      <c r="E210" s="498"/>
    </row>
    <row r="211" spans="1:5" ht="19">
      <c r="A211" s="372"/>
      <c r="B211" s="322"/>
      <c r="D211" s="535"/>
      <c r="E211" s="498"/>
    </row>
    <row r="212" spans="1:5" ht="19">
      <c r="A212" s="372"/>
      <c r="B212" s="322"/>
      <c r="D212" s="535"/>
      <c r="E212" s="498"/>
    </row>
    <row r="213" spans="1:5" ht="19">
      <c r="A213" s="372"/>
      <c r="B213" s="322"/>
      <c r="D213" s="535"/>
      <c r="E213" s="498"/>
    </row>
    <row r="214" spans="1:5" ht="19">
      <c r="A214" s="372"/>
      <c r="B214" s="322"/>
      <c r="D214" s="535"/>
      <c r="E214" s="498"/>
    </row>
    <row r="215" spans="1:5" ht="19">
      <c r="A215" s="372"/>
      <c r="B215" s="322"/>
      <c r="D215" s="535"/>
      <c r="E215" s="498"/>
    </row>
    <row r="216" spans="1:5" ht="19">
      <c r="A216" s="372"/>
      <c r="B216" s="322"/>
      <c r="D216" s="535"/>
      <c r="E216" s="498"/>
    </row>
    <row r="217" spans="1:5" ht="19">
      <c r="A217" s="372"/>
      <c r="B217" s="322"/>
      <c r="D217" s="535"/>
      <c r="E217" s="498"/>
    </row>
    <row r="218" spans="1:5" ht="19">
      <c r="A218" s="372"/>
      <c r="B218" s="322"/>
      <c r="D218" s="535"/>
      <c r="E218" s="498"/>
    </row>
    <row r="219" spans="1:5" ht="19">
      <c r="A219" s="372"/>
      <c r="B219" s="322"/>
      <c r="D219" s="535"/>
      <c r="E219" s="498"/>
    </row>
    <row r="220" spans="1:5" ht="19">
      <c r="A220" s="372"/>
      <c r="B220" s="322"/>
      <c r="D220" s="535"/>
      <c r="E220" s="498"/>
    </row>
    <row r="221" spans="1:5" ht="19">
      <c r="A221" s="372"/>
      <c r="B221" s="322"/>
      <c r="D221" s="535"/>
      <c r="E221" s="498"/>
    </row>
    <row r="222" spans="1:5" ht="19">
      <c r="A222" s="372"/>
      <c r="B222" s="322"/>
      <c r="D222" s="535"/>
      <c r="E222" s="498"/>
    </row>
    <row r="223" spans="1:5" ht="19">
      <c r="A223" s="372"/>
      <c r="B223" s="322"/>
      <c r="D223" s="535"/>
      <c r="E223" s="498"/>
    </row>
    <row r="224" spans="1:5" ht="19">
      <c r="A224" s="372"/>
      <c r="B224" s="322"/>
      <c r="D224" s="535"/>
      <c r="E224" s="498"/>
    </row>
    <row r="225" spans="1:5" ht="19">
      <c r="A225" s="372"/>
      <c r="B225" s="322"/>
      <c r="D225" s="535"/>
      <c r="E225" s="498"/>
    </row>
    <row r="226" spans="1:5" ht="19">
      <c r="A226" s="372"/>
      <c r="B226" s="322"/>
      <c r="D226" s="535"/>
      <c r="E226" s="498"/>
    </row>
    <row r="227" spans="1:5" ht="19">
      <c r="A227" s="372"/>
      <c r="B227" s="322"/>
      <c r="D227" s="535"/>
      <c r="E227" s="498"/>
    </row>
    <row r="228" spans="1:5" ht="19">
      <c r="A228" s="372"/>
      <c r="B228" s="322"/>
      <c r="D228" s="535"/>
      <c r="E228" s="498"/>
    </row>
    <row r="229" spans="1:5" ht="19">
      <c r="A229" s="372"/>
      <c r="B229" s="322"/>
      <c r="D229" s="535"/>
      <c r="E229" s="498"/>
    </row>
    <row r="230" spans="1:5" ht="19">
      <c r="A230" s="372"/>
      <c r="B230" s="322"/>
      <c r="D230" s="535"/>
      <c r="E230" s="498"/>
    </row>
    <row r="231" spans="1:5" ht="19">
      <c r="A231" s="372"/>
      <c r="B231" s="322"/>
      <c r="D231" s="535"/>
      <c r="E231" s="498"/>
    </row>
    <row r="232" spans="1:5" ht="19">
      <c r="A232" s="372"/>
      <c r="B232" s="322"/>
      <c r="D232" s="535"/>
      <c r="E232" s="498"/>
    </row>
    <row r="233" spans="1:5" ht="19">
      <c r="A233" s="372"/>
      <c r="B233" s="322"/>
      <c r="D233" s="535"/>
      <c r="E233" s="498"/>
    </row>
    <row r="234" spans="1:5" ht="19">
      <c r="A234" s="372"/>
      <c r="B234" s="322"/>
      <c r="D234" s="535"/>
      <c r="E234" s="498"/>
    </row>
    <row r="235" spans="1:5" ht="19">
      <c r="A235" s="372"/>
      <c r="B235" s="322"/>
      <c r="D235" s="535"/>
      <c r="E235" s="498"/>
    </row>
    <row r="236" spans="1:5" ht="19">
      <c r="A236" s="372"/>
      <c r="B236" s="322"/>
      <c r="D236" s="535"/>
      <c r="E236" s="498"/>
    </row>
    <row r="237" spans="1:5" ht="19">
      <c r="A237" s="372"/>
      <c r="B237" s="322"/>
      <c r="D237" s="535"/>
      <c r="E237" s="498"/>
    </row>
    <row r="238" spans="1:5" ht="19">
      <c r="A238" s="372"/>
      <c r="B238" s="322"/>
      <c r="D238" s="535"/>
      <c r="E238" s="498"/>
    </row>
    <row r="239" spans="1:5" ht="19">
      <c r="A239" s="372"/>
      <c r="B239" s="322"/>
      <c r="D239" s="535"/>
      <c r="E239" s="498"/>
    </row>
    <row r="240" spans="1:5" ht="19">
      <c r="A240" s="372"/>
      <c r="B240" s="322"/>
      <c r="D240" s="535"/>
      <c r="E240" s="498"/>
    </row>
    <row r="241" spans="1:5" ht="19">
      <c r="A241" s="372"/>
      <c r="B241" s="322"/>
      <c r="D241" s="535"/>
      <c r="E241" s="498"/>
    </row>
    <row r="242" spans="1:5" ht="19">
      <c r="A242" s="372"/>
      <c r="B242" s="322"/>
      <c r="D242" s="535"/>
      <c r="E242" s="498"/>
    </row>
    <row r="243" spans="1:5" ht="19">
      <c r="A243" s="372"/>
      <c r="B243" s="322"/>
      <c r="D243" s="535"/>
      <c r="E243" s="498"/>
    </row>
    <row r="244" spans="1:5" ht="19">
      <c r="A244" s="372"/>
      <c r="B244" s="322"/>
      <c r="D244" s="535"/>
      <c r="E244" s="498"/>
    </row>
    <row r="245" spans="1:5" ht="19">
      <c r="A245" s="372"/>
      <c r="B245" s="322"/>
      <c r="D245" s="535"/>
      <c r="E245" s="498"/>
    </row>
    <row r="246" spans="1:5" ht="19">
      <c r="A246" s="372"/>
      <c r="B246" s="322"/>
      <c r="D246" s="535"/>
      <c r="E246" s="498"/>
    </row>
    <row r="247" spans="1:5" ht="19">
      <c r="A247" s="372"/>
      <c r="B247" s="322"/>
      <c r="D247" s="535"/>
      <c r="E247" s="498"/>
    </row>
    <row r="248" spans="1:5" ht="19">
      <c r="A248" s="372"/>
      <c r="B248" s="322"/>
      <c r="D248" s="535"/>
      <c r="E248" s="498"/>
    </row>
    <row r="249" spans="1:5" ht="19">
      <c r="A249" s="372"/>
      <c r="B249" s="322"/>
      <c r="D249" s="535"/>
      <c r="E249" s="498"/>
    </row>
    <row r="250" spans="1:5" ht="19">
      <c r="A250" s="372"/>
      <c r="B250" s="322"/>
      <c r="D250" s="535"/>
      <c r="E250" s="498"/>
    </row>
    <row r="251" spans="1:5" ht="19">
      <c r="A251" s="372"/>
      <c r="B251" s="322"/>
      <c r="D251" s="535"/>
      <c r="E251" s="498"/>
    </row>
    <row r="252" spans="1:5" ht="19">
      <c r="A252" s="372"/>
      <c r="B252" s="322"/>
      <c r="D252" s="535"/>
      <c r="E252" s="498"/>
    </row>
    <row r="253" spans="1:5" ht="19">
      <c r="A253" s="372"/>
      <c r="B253" s="322"/>
      <c r="D253" s="535"/>
      <c r="E253" s="498"/>
    </row>
    <row r="254" spans="1:5" ht="19">
      <c r="A254" s="372"/>
      <c r="B254" s="322"/>
      <c r="D254" s="535"/>
      <c r="E254" s="498"/>
    </row>
    <row r="255" spans="1:5" ht="19">
      <c r="A255" s="372"/>
      <c r="B255" s="322"/>
      <c r="D255" s="535"/>
      <c r="E255" s="498"/>
    </row>
    <row r="256" spans="1:5" ht="19">
      <c r="A256" s="372"/>
      <c r="B256" s="322"/>
      <c r="D256" s="535"/>
      <c r="E256" s="498"/>
    </row>
    <row r="257" spans="1:5" ht="19">
      <c r="A257" s="372"/>
      <c r="B257" s="322"/>
      <c r="D257" s="535"/>
      <c r="E257" s="498"/>
    </row>
    <row r="258" spans="1:5" ht="19">
      <c r="A258" s="372"/>
      <c r="B258" s="322"/>
      <c r="D258" s="535"/>
      <c r="E258" s="498"/>
    </row>
    <row r="259" spans="1:5" ht="19">
      <c r="A259" s="372"/>
      <c r="B259" s="322"/>
      <c r="D259" s="535"/>
      <c r="E259" s="498"/>
    </row>
    <row r="260" spans="1:5" ht="19">
      <c r="A260" s="372"/>
      <c r="B260" s="322"/>
      <c r="D260" s="535"/>
      <c r="E260" s="498"/>
    </row>
    <row r="261" spans="1:5" ht="19">
      <c r="A261" s="372"/>
      <c r="B261" s="322"/>
      <c r="D261" s="535"/>
      <c r="E261" s="498"/>
    </row>
    <row r="262" spans="1:5" ht="19">
      <c r="A262" s="372"/>
      <c r="B262" s="322"/>
      <c r="D262" s="535"/>
      <c r="E262" s="498"/>
    </row>
    <row r="263" spans="1:5" ht="19">
      <c r="A263" s="372"/>
      <c r="B263" s="322"/>
      <c r="D263" s="535"/>
      <c r="E263" s="498"/>
    </row>
    <row r="264" spans="1:5" ht="19">
      <c r="A264" s="372"/>
      <c r="B264" s="322"/>
      <c r="D264" s="535"/>
      <c r="E264" s="498"/>
    </row>
    <row r="265" spans="1:5" ht="19">
      <c r="A265" s="372"/>
      <c r="B265" s="322"/>
      <c r="D265" s="535"/>
      <c r="E265" s="498"/>
    </row>
    <row r="266" spans="1:5" ht="19">
      <c r="A266" s="372"/>
      <c r="B266" s="322"/>
      <c r="D266" s="535"/>
      <c r="E266" s="498"/>
    </row>
    <row r="267" spans="1:5" ht="19">
      <c r="A267" s="372"/>
      <c r="B267" s="322"/>
      <c r="D267" s="535"/>
      <c r="E267" s="498"/>
    </row>
    <row r="268" spans="1:5" ht="19">
      <c r="A268" s="372"/>
      <c r="B268" s="322"/>
      <c r="D268" s="535"/>
      <c r="E268" s="498"/>
    </row>
    <row r="269" spans="1:5" ht="19">
      <c r="A269" s="372"/>
      <c r="B269" s="322"/>
      <c r="D269" s="535"/>
      <c r="E269" s="498"/>
    </row>
    <row r="270" spans="1:5" ht="19">
      <c r="A270" s="372"/>
      <c r="B270" s="322"/>
      <c r="D270" s="535"/>
      <c r="E270" s="498"/>
    </row>
    <row r="271" spans="1:5" ht="19">
      <c r="A271" s="372"/>
      <c r="B271" s="322"/>
      <c r="D271" s="535"/>
      <c r="E271" s="498"/>
    </row>
    <row r="272" spans="1:5" ht="19">
      <c r="A272" s="372"/>
      <c r="B272" s="322"/>
      <c r="D272" s="535"/>
      <c r="E272" s="498"/>
    </row>
    <row r="273" spans="1:5" ht="19">
      <c r="A273" s="372"/>
      <c r="B273" s="322"/>
      <c r="D273" s="535"/>
      <c r="E273" s="498"/>
    </row>
    <row r="274" spans="1:5" ht="19">
      <c r="A274" s="372"/>
      <c r="B274" s="322"/>
      <c r="D274" s="535"/>
      <c r="E274" s="498"/>
    </row>
    <row r="275" spans="1:5" ht="19">
      <c r="A275" s="372"/>
      <c r="B275" s="322"/>
      <c r="D275" s="535"/>
      <c r="E275" s="498"/>
    </row>
    <row r="276" spans="1:5" ht="19">
      <c r="A276" s="372"/>
      <c r="B276" s="322"/>
      <c r="D276" s="535"/>
      <c r="E276" s="498"/>
    </row>
    <row r="277" spans="1:5" ht="19">
      <c r="A277" s="372"/>
      <c r="B277" s="322"/>
      <c r="D277" s="535"/>
      <c r="E277" s="498"/>
    </row>
    <row r="278" spans="1:5" ht="19">
      <c r="A278" s="372"/>
      <c r="B278" s="322"/>
      <c r="D278" s="535"/>
      <c r="E278" s="498"/>
    </row>
    <row r="279" spans="1:5" ht="19">
      <c r="A279" s="372"/>
      <c r="B279" s="322"/>
      <c r="D279" s="535"/>
      <c r="E279" s="498"/>
    </row>
    <row r="280" spans="1:5" ht="19">
      <c r="A280" s="372"/>
      <c r="B280" s="322"/>
      <c r="D280" s="535"/>
      <c r="E280" s="498"/>
    </row>
    <row r="281" spans="1:5" ht="19">
      <c r="A281" s="372"/>
      <c r="B281" s="322"/>
      <c r="D281" s="535"/>
      <c r="E281" s="498"/>
    </row>
    <row r="282" spans="1:5" ht="19">
      <c r="A282" s="372"/>
      <c r="B282" s="322"/>
      <c r="D282" s="535"/>
      <c r="E282" s="498"/>
    </row>
    <row r="283" spans="1:5" ht="19">
      <c r="A283" s="372"/>
      <c r="B283" s="322"/>
      <c r="D283" s="535"/>
      <c r="E283" s="498"/>
    </row>
    <row r="284" spans="1:5" ht="19">
      <c r="A284" s="372"/>
      <c r="B284" s="322"/>
      <c r="D284" s="535"/>
      <c r="E284" s="498"/>
    </row>
    <row r="285" spans="1:5" ht="19">
      <c r="A285" s="372"/>
      <c r="B285" s="322"/>
      <c r="D285" s="535"/>
      <c r="E285" s="498"/>
    </row>
    <row r="286" spans="1:5" ht="19">
      <c r="A286" s="372"/>
      <c r="B286" s="322"/>
      <c r="D286" s="535"/>
      <c r="E286" s="498"/>
    </row>
    <row r="287" spans="1:5" ht="19">
      <c r="A287" s="372"/>
      <c r="B287" s="322"/>
      <c r="D287" s="535"/>
      <c r="E287" s="498"/>
    </row>
    <row r="288" spans="1:5" ht="19">
      <c r="A288" s="372"/>
      <c r="B288" s="322"/>
      <c r="D288" s="535"/>
      <c r="E288" s="498"/>
    </row>
    <row r="289" spans="1:5" ht="19">
      <c r="A289" s="372"/>
      <c r="B289" s="322"/>
      <c r="D289" s="535"/>
      <c r="E289" s="498"/>
    </row>
    <row r="290" spans="1:5" ht="19">
      <c r="A290" s="372"/>
      <c r="B290" s="322"/>
      <c r="D290" s="535"/>
      <c r="E290" s="498"/>
    </row>
    <row r="291" spans="1:5" ht="19">
      <c r="A291" s="372"/>
      <c r="B291" s="322"/>
      <c r="D291" s="535"/>
      <c r="E291" s="498"/>
    </row>
    <row r="292" spans="1:5" ht="19">
      <c r="A292" s="372"/>
      <c r="B292" s="322"/>
      <c r="D292" s="535"/>
      <c r="E292" s="498"/>
    </row>
    <row r="293" spans="1:5" ht="19">
      <c r="A293" s="372"/>
      <c r="B293" s="322"/>
      <c r="D293" s="535"/>
      <c r="E293" s="498"/>
    </row>
    <row r="294" spans="1:5" ht="19">
      <c r="A294" s="372"/>
      <c r="B294" s="322"/>
      <c r="D294" s="535"/>
      <c r="E294" s="498"/>
    </row>
    <row r="295" spans="1:5" ht="19">
      <c r="A295" s="372"/>
      <c r="B295" s="322"/>
      <c r="D295" s="535"/>
      <c r="E295" s="498"/>
    </row>
    <row r="296" spans="1:5" ht="19">
      <c r="A296" s="372"/>
      <c r="B296" s="322"/>
      <c r="D296" s="535"/>
      <c r="E296" s="498"/>
    </row>
    <row r="297" spans="1:5" ht="19">
      <c r="A297" s="372"/>
      <c r="B297" s="322"/>
      <c r="D297" s="535"/>
      <c r="E297" s="498"/>
    </row>
    <row r="298" spans="1:5" ht="19">
      <c r="A298" s="372"/>
      <c r="B298" s="322"/>
      <c r="D298" s="535"/>
      <c r="E298" s="498"/>
    </row>
    <row r="299" spans="1:5" ht="19">
      <c r="A299" s="372"/>
      <c r="B299" s="322"/>
      <c r="D299" s="535"/>
      <c r="E299" s="498"/>
    </row>
    <row r="300" spans="1:5" ht="19">
      <c r="A300" s="372"/>
      <c r="B300" s="322"/>
      <c r="D300" s="535"/>
      <c r="E300" s="498"/>
    </row>
    <row r="301" spans="1:5" ht="19">
      <c r="A301" s="372"/>
      <c r="B301" s="322"/>
      <c r="D301" s="535"/>
      <c r="E301" s="498"/>
    </row>
    <row r="302" spans="1:5" ht="19">
      <c r="A302" s="372"/>
      <c r="B302" s="322"/>
      <c r="D302" s="535"/>
      <c r="E302" s="498"/>
    </row>
    <row r="303" spans="1:5" ht="19">
      <c r="A303" s="372"/>
      <c r="B303" s="322"/>
      <c r="D303" s="535"/>
      <c r="E303" s="498"/>
    </row>
    <row r="304" spans="1:5" ht="19">
      <c r="A304" s="372"/>
      <c r="B304" s="322"/>
      <c r="D304" s="535"/>
      <c r="E304" s="498"/>
    </row>
    <row r="305" spans="1:5" ht="19">
      <c r="A305" s="372"/>
      <c r="B305" s="322"/>
      <c r="D305" s="535"/>
      <c r="E305" s="498"/>
    </row>
    <row r="306" spans="1:5" ht="19">
      <c r="A306" s="372"/>
      <c r="B306" s="322"/>
      <c r="D306" s="535"/>
      <c r="E306" s="498"/>
    </row>
    <row r="307" spans="1:5" ht="19">
      <c r="A307" s="372"/>
      <c r="B307" s="322"/>
      <c r="D307" s="535"/>
      <c r="E307" s="498"/>
    </row>
    <row r="308" spans="1:5" ht="19">
      <c r="A308" s="372"/>
      <c r="B308" s="322"/>
      <c r="D308" s="535"/>
      <c r="E308" s="498"/>
    </row>
    <row r="309" spans="1:5" ht="19">
      <c r="A309" s="372"/>
      <c r="B309" s="322"/>
      <c r="D309" s="535"/>
      <c r="E309" s="498"/>
    </row>
    <row r="310" spans="1:5" ht="19">
      <c r="A310" s="372"/>
      <c r="B310" s="322"/>
      <c r="D310" s="535"/>
      <c r="E310" s="498"/>
    </row>
    <row r="311" spans="1:5" ht="19">
      <c r="A311" s="372"/>
      <c r="B311" s="322"/>
      <c r="D311" s="535"/>
      <c r="E311" s="498"/>
    </row>
    <row r="312" spans="1:5" ht="19">
      <c r="A312" s="372"/>
      <c r="B312" s="322"/>
      <c r="D312" s="535"/>
      <c r="E312" s="498"/>
    </row>
    <row r="313" spans="1:5" ht="19">
      <c r="A313" s="372"/>
      <c r="B313" s="322"/>
      <c r="D313" s="535"/>
      <c r="E313" s="498"/>
    </row>
    <row r="314" spans="1:5" ht="19">
      <c r="A314" s="372"/>
      <c r="B314" s="322"/>
      <c r="D314" s="535"/>
      <c r="E314" s="498"/>
    </row>
    <row r="315" spans="1:5" ht="19">
      <c r="A315" s="372"/>
      <c r="B315" s="322"/>
      <c r="D315" s="535"/>
      <c r="E315" s="498"/>
    </row>
    <row r="316" spans="1:5" ht="19">
      <c r="A316" s="372"/>
      <c r="B316" s="322"/>
      <c r="D316" s="535"/>
      <c r="E316" s="498"/>
    </row>
    <row r="317" spans="1:5" ht="19">
      <c r="A317" s="372"/>
      <c r="B317" s="322"/>
      <c r="D317" s="535"/>
      <c r="E317" s="498"/>
    </row>
    <row r="318" spans="1:5" ht="19">
      <c r="A318" s="372"/>
      <c r="B318" s="322"/>
      <c r="D318" s="535"/>
      <c r="E318" s="498"/>
    </row>
    <row r="319" spans="1:5" ht="19">
      <c r="A319" s="372"/>
      <c r="B319" s="322"/>
      <c r="D319" s="535"/>
      <c r="E319" s="498"/>
    </row>
    <row r="320" spans="1:5" ht="19">
      <c r="A320" s="372"/>
      <c r="B320" s="322"/>
      <c r="D320" s="535"/>
      <c r="E320" s="498"/>
    </row>
    <row r="321" spans="1:5" ht="19">
      <c r="A321" s="372"/>
      <c r="B321" s="322"/>
      <c r="D321" s="535"/>
      <c r="E321" s="498"/>
    </row>
    <row r="322" spans="1:5" ht="19">
      <c r="A322" s="372"/>
      <c r="B322" s="322"/>
      <c r="D322" s="535"/>
      <c r="E322" s="498"/>
    </row>
    <row r="323" spans="1:5" ht="19">
      <c r="A323" s="372"/>
      <c r="B323" s="322"/>
      <c r="D323" s="535"/>
      <c r="E323" s="498"/>
    </row>
    <row r="324" spans="1:5" ht="19">
      <c r="A324" s="372"/>
      <c r="B324" s="322"/>
      <c r="D324" s="535"/>
      <c r="E324" s="498"/>
    </row>
    <row r="325" spans="1:5" ht="19">
      <c r="A325" s="372"/>
      <c r="B325" s="322"/>
      <c r="D325" s="535"/>
      <c r="E325" s="498"/>
    </row>
    <row r="326" spans="1:5" ht="19">
      <c r="A326" s="372"/>
      <c r="B326" s="322"/>
      <c r="D326" s="535"/>
      <c r="E326" s="498"/>
    </row>
    <row r="327" spans="1:5" ht="19">
      <c r="A327" s="372"/>
      <c r="B327" s="322"/>
      <c r="D327" s="535"/>
      <c r="E327" s="498"/>
    </row>
    <row r="328" spans="1:5" ht="19">
      <c r="A328" s="372"/>
      <c r="B328" s="322"/>
      <c r="D328" s="535"/>
      <c r="E328" s="498"/>
    </row>
    <row r="329" spans="1:5" ht="19">
      <c r="A329" s="372"/>
      <c r="B329" s="322"/>
      <c r="D329" s="535"/>
      <c r="E329" s="498"/>
    </row>
    <row r="330" spans="1:5" ht="19">
      <c r="A330" s="372"/>
      <c r="B330" s="322"/>
      <c r="D330" s="535"/>
      <c r="E330" s="498"/>
    </row>
    <row r="331" spans="1:5" ht="19">
      <c r="A331" s="372"/>
      <c r="B331" s="322"/>
      <c r="D331" s="535"/>
      <c r="E331" s="498"/>
    </row>
    <row r="332" spans="1:5" ht="19">
      <c r="A332" s="372"/>
      <c r="B332" s="322"/>
      <c r="D332" s="535"/>
      <c r="E332" s="498"/>
    </row>
    <row r="333" spans="1:5" ht="19">
      <c r="A333" s="372"/>
      <c r="B333" s="322"/>
      <c r="D333" s="535"/>
      <c r="E333" s="498"/>
    </row>
    <row r="334" spans="1:5" ht="19">
      <c r="A334" s="372"/>
      <c r="B334" s="322"/>
      <c r="D334" s="535"/>
      <c r="E334" s="498"/>
    </row>
    <row r="335" spans="1:5" ht="19">
      <c r="A335" s="372"/>
      <c r="B335" s="322"/>
      <c r="D335" s="535"/>
      <c r="E335" s="498"/>
    </row>
    <row r="336" spans="1:5" ht="19">
      <c r="A336" s="372"/>
      <c r="B336" s="322"/>
      <c r="D336" s="535"/>
      <c r="E336" s="498"/>
    </row>
    <row r="337" spans="1:5" ht="19">
      <c r="A337" s="372"/>
      <c r="B337" s="322"/>
      <c r="D337" s="535"/>
      <c r="E337" s="498"/>
    </row>
    <row r="338" spans="1:5" ht="19">
      <c r="A338" s="372"/>
      <c r="B338" s="322"/>
      <c r="D338" s="535"/>
      <c r="E338" s="498"/>
    </row>
    <row r="339" spans="1:5" ht="19">
      <c r="A339" s="372"/>
      <c r="B339" s="322"/>
      <c r="D339" s="535"/>
      <c r="E339" s="498"/>
    </row>
    <row r="340" spans="1:5" ht="19">
      <c r="A340" s="372"/>
      <c r="B340" s="322"/>
      <c r="D340" s="535"/>
      <c r="E340" s="498"/>
    </row>
    <row r="341" spans="1:5" ht="19">
      <c r="A341" s="372"/>
      <c r="B341" s="322"/>
      <c r="D341" s="535"/>
      <c r="E341" s="498"/>
    </row>
    <row r="342" spans="1:5" ht="19">
      <c r="A342" s="372"/>
      <c r="B342" s="322"/>
      <c r="D342" s="535"/>
      <c r="E342" s="498"/>
    </row>
    <row r="343" spans="1:5" ht="19">
      <c r="A343" s="372"/>
      <c r="B343" s="322"/>
      <c r="D343" s="535"/>
      <c r="E343" s="498"/>
    </row>
    <row r="344" spans="1:5" ht="19">
      <c r="A344" s="372"/>
      <c r="B344" s="322"/>
      <c r="D344" s="535"/>
      <c r="E344" s="498"/>
    </row>
    <row r="345" spans="1:5" ht="19">
      <c r="A345" s="372"/>
      <c r="B345" s="322"/>
      <c r="D345" s="535"/>
      <c r="E345" s="498"/>
    </row>
    <row r="346" spans="1:5" ht="19">
      <c r="A346" s="372"/>
      <c r="B346" s="322"/>
      <c r="D346" s="535"/>
      <c r="E346" s="498"/>
    </row>
    <row r="347" spans="1:5" ht="19">
      <c r="A347" s="372"/>
      <c r="B347" s="322"/>
      <c r="D347" s="535"/>
      <c r="E347" s="498"/>
    </row>
    <row r="348" spans="1:5" ht="19">
      <c r="A348" s="372"/>
      <c r="B348" s="322"/>
      <c r="D348" s="535"/>
      <c r="E348" s="498"/>
    </row>
    <row r="349" spans="1:5" ht="19">
      <c r="A349" s="372"/>
      <c r="B349" s="322"/>
      <c r="D349" s="535"/>
      <c r="E349" s="498"/>
    </row>
    <row r="350" spans="1:5" ht="19">
      <c r="A350" s="372"/>
      <c r="B350" s="322"/>
      <c r="D350" s="535"/>
      <c r="E350" s="498"/>
    </row>
    <row r="351" spans="1:5" ht="19">
      <c r="A351" s="372"/>
      <c r="B351" s="322"/>
      <c r="D351" s="535"/>
      <c r="E351" s="498"/>
    </row>
    <row r="352" spans="1:5" ht="19">
      <c r="A352" s="372"/>
      <c r="B352" s="322"/>
      <c r="D352" s="535"/>
      <c r="E352" s="498"/>
    </row>
    <row r="353" spans="1:5" ht="19">
      <c r="A353" s="372"/>
      <c r="B353" s="322"/>
      <c r="D353" s="535"/>
      <c r="E353" s="498"/>
    </row>
    <row r="354" spans="1:5" ht="19">
      <c r="A354" s="372"/>
      <c r="B354" s="322"/>
      <c r="D354" s="535"/>
      <c r="E354" s="498"/>
    </row>
    <row r="355" spans="1:5" ht="19">
      <c r="A355" s="372"/>
      <c r="B355" s="322"/>
      <c r="D355" s="535"/>
      <c r="E355" s="498"/>
    </row>
    <row r="356" spans="1:5" ht="19">
      <c r="A356" s="372"/>
      <c r="B356" s="322"/>
      <c r="D356" s="535"/>
      <c r="E356" s="498"/>
    </row>
    <row r="357" spans="1:5" ht="19">
      <c r="A357" s="372"/>
      <c r="B357" s="322"/>
      <c r="D357" s="535"/>
      <c r="E357" s="498"/>
    </row>
    <row r="358" spans="1:5" ht="19">
      <c r="A358" s="372"/>
      <c r="B358" s="322"/>
      <c r="D358" s="535"/>
      <c r="E358" s="498"/>
    </row>
    <row r="359" spans="1:5" ht="19">
      <c r="A359" s="372"/>
      <c r="B359" s="322"/>
      <c r="D359" s="535"/>
      <c r="E359" s="498"/>
    </row>
    <row r="360" spans="1:5" ht="19">
      <c r="A360" s="372"/>
      <c r="B360" s="322"/>
      <c r="D360" s="535"/>
      <c r="E360" s="498"/>
    </row>
    <row r="361" spans="1:5" ht="19">
      <c r="A361" s="372"/>
      <c r="B361" s="322"/>
      <c r="D361" s="535"/>
      <c r="E361" s="498"/>
    </row>
    <row r="362" spans="1:5" ht="19">
      <c r="A362" s="372"/>
      <c r="B362" s="322"/>
      <c r="D362" s="535"/>
      <c r="E362" s="498"/>
    </row>
    <row r="363" spans="1:5" ht="19">
      <c r="A363" s="372"/>
      <c r="B363" s="322"/>
      <c r="D363" s="535"/>
      <c r="E363" s="498"/>
    </row>
    <row r="364" spans="1:5" ht="19">
      <c r="A364" s="372"/>
      <c r="B364" s="322"/>
      <c r="D364" s="535"/>
      <c r="E364" s="498"/>
    </row>
    <row r="365" spans="1:5" ht="19">
      <c r="A365" s="372"/>
      <c r="B365" s="322"/>
      <c r="D365" s="535"/>
      <c r="E365" s="498"/>
    </row>
    <row r="366" spans="1:5" ht="19">
      <c r="A366" s="372"/>
      <c r="B366" s="322"/>
      <c r="D366" s="535"/>
      <c r="E366" s="498"/>
    </row>
    <row r="367" spans="1:5" ht="19">
      <c r="A367" s="372"/>
      <c r="B367" s="322"/>
      <c r="D367" s="535"/>
      <c r="E367" s="498"/>
    </row>
    <row r="368" spans="1:5" ht="19">
      <c r="A368" s="372"/>
      <c r="B368" s="322"/>
      <c r="D368" s="535"/>
      <c r="E368" s="498"/>
    </row>
    <row r="369" spans="1:5" ht="19">
      <c r="A369" s="372"/>
      <c r="B369" s="322"/>
      <c r="D369" s="535"/>
      <c r="E369" s="498"/>
    </row>
    <row r="370" spans="1:5" ht="19">
      <c r="A370" s="372"/>
      <c r="B370" s="322"/>
      <c r="D370" s="535"/>
      <c r="E370" s="498"/>
    </row>
    <row r="371" spans="1:5" ht="19">
      <c r="A371" s="372"/>
      <c r="B371" s="322"/>
      <c r="D371" s="535"/>
      <c r="E371" s="498"/>
    </row>
    <row r="372" spans="1:5" ht="19">
      <c r="A372" s="372"/>
      <c r="B372" s="322"/>
      <c r="D372" s="535"/>
      <c r="E372" s="498"/>
    </row>
    <row r="373" spans="1:5" ht="19">
      <c r="A373" s="372"/>
      <c r="B373" s="322"/>
      <c r="D373" s="535"/>
      <c r="E373" s="498"/>
    </row>
    <row r="374" spans="1:5" ht="19">
      <c r="A374" s="372"/>
      <c r="B374" s="322"/>
      <c r="D374" s="535"/>
      <c r="E374" s="498"/>
    </row>
    <row r="375" spans="1:5" ht="19">
      <c r="A375" s="372"/>
      <c r="B375" s="322"/>
      <c r="D375" s="535"/>
      <c r="E375" s="498"/>
    </row>
    <row r="376" spans="1:5" ht="19">
      <c r="A376" s="372"/>
      <c r="B376" s="322"/>
      <c r="D376" s="535"/>
      <c r="E376" s="498"/>
    </row>
    <row r="377" spans="1:5" ht="19">
      <c r="A377" s="372"/>
      <c r="B377" s="322"/>
      <c r="D377" s="535"/>
      <c r="E377" s="498"/>
    </row>
    <row r="378" spans="1:5" ht="19">
      <c r="A378" s="372"/>
      <c r="B378" s="322"/>
      <c r="D378" s="535"/>
      <c r="E378" s="498"/>
    </row>
    <row r="379" spans="1:5" ht="19">
      <c r="A379" s="372"/>
      <c r="B379" s="322"/>
      <c r="D379" s="535"/>
      <c r="E379" s="498"/>
    </row>
    <row r="380" spans="1:5" ht="19">
      <c r="A380" s="372"/>
      <c r="B380" s="322"/>
      <c r="D380" s="535"/>
      <c r="E380" s="498"/>
    </row>
    <row r="381" spans="1:5" ht="19">
      <c r="A381" s="372"/>
      <c r="B381" s="322"/>
      <c r="D381" s="535"/>
      <c r="E381" s="498"/>
    </row>
    <row r="382" spans="1:5" ht="19">
      <c r="A382" s="372"/>
      <c r="B382" s="322"/>
      <c r="D382" s="535"/>
      <c r="E382" s="498"/>
    </row>
    <row r="383" spans="1:5" ht="19">
      <c r="A383" s="372"/>
      <c r="B383" s="322"/>
      <c r="D383" s="535"/>
      <c r="E383" s="498"/>
    </row>
    <row r="384" spans="1:5" ht="19">
      <c r="A384" s="372"/>
      <c r="B384" s="322"/>
      <c r="D384" s="535"/>
      <c r="E384" s="498"/>
    </row>
    <row r="385" spans="1:5" ht="19">
      <c r="A385" s="372"/>
      <c r="B385" s="322"/>
      <c r="D385" s="535"/>
      <c r="E385" s="498"/>
    </row>
    <row r="386" spans="1:5" ht="19">
      <c r="A386" s="372"/>
      <c r="B386" s="322"/>
      <c r="D386" s="535"/>
      <c r="E386" s="498"/>
    </row>
    <row r="387" spans="1:5" ht="19">
      <c r="A387" s="372"/>
      <c r="B387" s="322"/>
      <c r="D387" s="535"/>
      <c r="E387" s="498"/>
    </row>
    <row r="388" spans="1:5" ht="19">
      <c r="A388" s="372"/>
      <c r="B388" s="322"/>
      <c r="D388" s="535"/>
      <c r="E388" s="498"/>
    </row>
    <row r="389" spans="1:5" ht="19">
      <c r="A389" s="372"/>
      <c r="B389" s="322"/>
      <c r="D389" s="535"/>
      <c r="E389" s="498"/>
    </row>
    <row r="390" spans="1:5" ht="19">
      <c r="A390" s="372"/>
      <c r="B390" s="322"/>
      <c r="D390" s="535"/>
      <c r="E390" s="498"/>
    </row>
    <row r="391" spans="1:5" ht="19">
      <c r="A391" s="372"/>
      <c r="B391" s="322"/>
      <c r="D391" s="535"/>
      <c r="E391" s="498"/>
    </row>
    <row r="392" spans="1:5" ht="19">
      <c r="A392" s="372"/>
      <c r="B392" s="322"/>
      <c r="D392" s="535"/>
      <c r="E392" s="498"/>
    </row>
    <row r="393" spans="1:5" ht="19">
      <c r="A393" s="372"/>
      <c r="B393" s="322"/>
      <c r="D393" s="535"/>
      <c r="E393" s="498"/>
    </row>
    <row r="394" spans="1:5" ht="19">
      <c r="A394" s="372"/>
      <c r="B394" s="322"/>
      <c r="D394" s="535"/>
      <c r="E394" s="498"/>
    </row>
    <row r="395" spans="1:5" ht="19">
      <c r="A395" s="372"/>
      <c r="B395" s="322"/>
      <c r="D395" s="535"/>
      <c r="E395" s="498"/>
    </row>
    <row r="396" spans="1:5" ht="19">
      <c r="A396" s="372"/>
      <c r="B396" s="322"/>
      <c r="D396" s="535"/>
      <c r="E396" s="498"/>
    </row>
    <row r="397" spans="1:5" ht="19">
      <c r="A397" s="372"/>
      <c r="B397" s="322"/>
      <c r="D397" s="535"/>
      <c r="E397" s="498"/>
    </row>
    <row r="398" spans="1:5" ht="19">
      <c r="A398" s="372"/>
      <c r="B398" s="322"/>
      <c r="D398" s="535"/>
      <c r="E398" s="498"/>
    </row>
    <row r="399" spans="1:5" ht="19">
      <c r="A399" s="372"/>
      <c r="B399" s="322"/>
      <c r="D399" s="535"/>
      <c r="E399" s="498"/>
    </row>
    <row r="400" spans="1:5" ht="19">
      <c r="A400" s="372"/>
      <c r="B400" s="322"/>
      <c r="D400" s="535"/>
      <c r="E400" s="498"/>
    </row>
    <row r="401" spans="1:5" ht="19">
      <c r="A401" s="372"/>
      <c r="B401" s="322"/>
      <c r="D401" s="535"/>
      <c r="E401" s="498"/>
    </row>
    <row r="402" spans="1:5" ht="19">
      <c r="A402" s="372"/>
      <c r="B402" s="322"/>
      <c r="D402" s="535"/>
      <c r="E402" s="498"/>
    </row>
    <row r="403" spans="1:5" ht="19">
      <c r="A403" s="372"/>
      <c r="B403" s="322"/>
      <c r="D403" s="535"/>
      <c r="E403" s="498"/>
    </row>
    <row r="404" spans="1:5" ht="19">
      <c r="A404" s="372"/>
      <c r="B404" s="322"/>
      <c r="D404" s="535"/>
      <c r="E404" s="498"/>
    </row>
    <row r="405" spans="1:5" ht="19">
      <c r="A405" s="372"/>
      <c r="B405" s="322"/>
      <c r="D405" s="535"/>
      <c r="E405" s="498"/>
    </row>
    <row r="406" spans="1:5" ht="19">
      <c r="A406" s="372"/>
      <c r="B406" s="322"/>
      <c r="D406" s="535"/>
      <c r="E406" s="498"/>
    </row>
    <row r="407" spans="1:5" ht="19">
      <c r="A407" s="372"/>
      <c r="B407" s="322"/>
      <c r="D407" s="535"/>
      <c r="E407" s="498"/>
    </row>
    <row r="408" spans="1:5" ht="19">
      <c r="A408" s="372"/>
      <c r="B408" s="322"/>
      <c r="D408" s="535"/>
      <c r="E408" s="498"/>
    </row>
    <row r="409" spans="1:5" ht="19">
      <c r="A409" s="372"/>
      <c r="B409" s="322"/>
      <c r="D409" s="535"/>
      <c r="E409" s="498"/>
    </row>
    <row r="410" spans="1:5" ht="19">
      <c r="A410" s="372"/>
      <c r="B410" s="322"/>
      <c r="D410" s="535"/>
      <c r="E410" s="498"/>
    </row>
    <row r="411" spans="1:5" ht="19">
      <c r="A411" s="372"/>
      <c r="B411" s="322"/>
      <c r="D411" s="535"/>
      <c r="E411" s="498"/>
    </row>
    <row r="412" spans="1:5" ht="19">
      <c r="A412" s="372"/>
      <c r="B412" s="322"/>
      <c r="D412" s="535"/>
      <c r="E412" s="498"/>
    </row>
    <row r="413" spans="1:5" ht="19">
      <c r="A413" s="372"/>
      <c r="B413" s="322"/>
      <c r="D413" s="535"/>
      <c r="E413" s="498"/>
    </row>
    <row r="414" spans="1:5" ht="19">
      <c r="A414" s="372"/>
      <c r="B414" s="322"/>
      <c r="D414" s="535"/>
      <c r="E414" s="498"/>
    </row>
    <row r="415" spans="1:5" ht="19">
      <c r="A415" s="372"/>
      <c r="B415" s="322"/>
      <c r="D415" s="535"/>
      <c r="E415" s="498"/>
    </row>
    <row r="416" spans="1:5" ht="19">
      <c r="A416" s="372"/>
      <c r="B416" s="322"/>
      <c r="D416" s="535"/>
      <c r="E416" s="498"/>
    </row>
    <row r="417" spans="1:5" ht="19">
      <c r="A417" s="372"/>
      <c r="B417" s="322"/>
      <c r="D417" s="535"/>
      <c r="E417" s="498"/>
    </row>
    <row r="418" spans="1:5" ht="19">
      <c r="A418" s="372"/>
      <c r="B418" s="322"/>
      <c r="D418" s="535"/>
      <c r="E418" s="498"/>
    </row>
    <row r="419" spans="1:5" ht="19">
      <c r="A419" s="372"/>
      <c r="B419" s="322"/>
      <c r="D419" s="535"/>
      <c r="E419" s="498"/>
    </row>
    <row r="420" spans="1:5" ht="19">
      <c r="A420" s="372"/>
      <c r="B420" s="322"/>
      <c r="D420" s="535"/>
      <c r="E420" s="498"/>
    </row>
    <row r="421" spans="1:5" ht="19">
      <c r="A421" s="372"/>
      <c r="B421" s="322"/>
      <c r="D421" s="535"/>
      <c r="E421" s="498"/>
    </row>
    <row r="422" spans="1:5" ht="19">
      <c r="A422" s="372"/>
      <c r="B422" s="322"/>
      <c r="D422" s="535"/>
      <c r="E422" s="498"/>
    </row>
    <row r="423" spans="1:5" ht="19">
      <c r="A423" s="372"/>
      <c r="B423" s="322"/>
      <c r="D423" s="535"/>
      <c r="E423" s="498"/>
    </row>
    <row r="424" spans="1:5" ht="19">
      <c r="A424" s="372"/>
      <c r="B424" s="322"/>
      <c r="D424" s="535"/>
      <c r="E424" s="498"/>
    </row>
    <row r="425" spans="1:5" ht="19">
      <c r="A425" s="372"/>
      <c r="B425" s="322"/>
      <c r="D425" s="535"/>
      <c r="E425" s="498"/>
    </row>
    <row r="426" spans="1:5" ht="19">
      <c r="A426" s="372"/>
      <c r="B426" s="322"/>
      <c r="D426" s="535"/>
      <c r="E426" s="498"/>
    </row>
    <row r="427" spans="1:5" ht="19">
      <c r="A427" s="372"/>
      <c r="B427" s="322"/>
      <c r="D427" s="535"/>
      <c r="E427" s="498"/>
    </row>
    <row r="428" spans="1:5" ht="19">
      <c r="A428" s="372"/>
      <c r="B428" s="322"/>
      <c r="D428" s="535"/>
      <c r="E428" s="498"/>
    </row>
    <row r="429" spans="1:5" ht="19">
      <c r="A429" s="372"/>
      <c r="B429" s="322"/>
      <c r="D429" s="535"/>
      <c r="E429" s="498"/>
    </row>
    <row r="430" spans="1:5" ht="19">
      <c r="A430" s="372"/>
      <c r="B430" s="322"/>
      <c r="D430" s="535"/>
      <c r="E430" s="498"/>
    </row>
    <row r="431" spans="1:5" ht="19">
      <c r="A431" s="372"/>
      <c r="B431" s="322"/>
      <c r="D431" s="535"/>
      <c r="E431" s="498"/>
    </row>
    <row r="432" spans="1:5" ht="19">
      <c r="A432" s="372"/>
      <c r="B432" s="322"/>
      <c r="D432" s="535"/>
      <c r="E432" s="498"/>
    </row>
    <row r="433" spans="1:5" ht="19">
      <c r="A433" s="372"/>
      <c r="B433" s="322"/>
      <c r="D433" s="535"/>
      <c r="E433" s="498"/>
    </row>
    <row r="434" spans="1:5" ht="19">
      <c r="A434" s="372"/>
      <c r="B434" s="322"/>
      <c r="D434" s="535"/>
      <c r="E434" s="498"/>
    </row>
    <row r="435" spans="1:5" ht="19">
      <c r="A435" s="372"/>
      <c r="B435" s="322"/>
      <c r="D435" s="535"/>
      <c r="E435" s="498"/>
    </row>
    <row r="436" spans="1:5" ht="19">
      <c r="A436" s="372"/>
      <c r="B436" s="322"/>
      <c r="D436" s="535"/>
      <c r="E436" s="498"/>
    </row>
    <row r="437" spans="1:5" ht="19">
      <c r="A437" s="372"/>
      <c r="B437" s="322"/>
      <c r="D437" s="535"/>
      <c r="E437" s="498"/>
    </row>
    <row r="438" spans="1:5" ht="19">
      <c r="A438" s="372"/>
      <c r="B438" s="322"/>
      <c r="D438" s="535"/>
      <c r="E438" s="498"/>
    </row>
    <row r="439" spans="1:5" ht="19">
      <c r="A439" s="372"/>
      <c r="B439" s="322"/>
      <c r="D439" s="535"/>
      <c r="E439" s="498"/>
    </row>
    <row r="440" spans="1:5" ht="19">
      <c r="A440" s="372"/>
      <c r="B440" s="322"/>
      <c r="D440" s="535"/>
      <c r="E440" s="498"/>
    </row>
    <row r="441" spans="1:5" ht="19">
      <c r="A441" s="372"/>
      <c r="B441" s="322"/>
      <c r="D441" s="535"/>
      <c r="E441" s="498"/>
    </row>
    <row r="442" spans="1:5" ht="19">
      <c r="A442" s="372"/>
      <c r="B442" s="322"/>
      <c r="D442" s="535"/>
      <c r="E442" s="498"/>
    </row>
    <row r="443" spans="1:5" ht="19">
      <c r="A443" s="372"/>
      <c r="B443" s="322"/>
      <c r="D443" s="535"/>
      <c r="E443" s="498"/>
    </row>
    <row r="444" spans="1:5" ht="19">
      <c r="A444" s="372"/>
      <c r="B444" s="322"/>
      <c r="D444" s="535"/>
      <c r="E444" s="498"/>
    </row>
    <row r="445" spans="1:5" ht="19">
      <c r="A445" s="372"/>
      <c r="B445" s="322"/>
      <c r="D445" s="535"/>
      <c r="E445" s="498"/>
    </row>
    <row r="446" spans="1:5" ht="19">
      <c r="A446" s="372"/>
      <c r="B446" s="322"/>
      <c r="D446" s="535"/>
      <c r="E446" s="498"/>
    </row>
    <row r="447" spans="1:5" ht="19">
      <c r="A447" s="372"/>
      <c r="B447" s="322"/>
      <c r="D447" s="535"/>
      <c r="E447" s="498"/>
    </row>
    <row r="448" spans="1:5" ht="19">
      <c r="A448" s="372"/>
      <c r="B448" s="322"/>
      <c r="D448" s="535"/>
      <c r="E448" s="498"/>
    </row>
    <row r="449" spans="1:5" ht="19">
      <c r="A449" s="372"/>
      <c r="B449" s="322"/>
      <c r="D449" s="535"/>
      <c r="E449" s="498"/>
    </row>
    <row r="450" spans="1:5" ht="19">
      <c r="A450" s="372"/>
      <c r="B450" s="322"/>
      <c r="D450" s="535"/>
      <c r="E450" s="498"/>
    </row>
    <row r="451" spans="1:5" ht="19">
      <c r="A451" s="372"/>
      <c r="B451" s="322"/>
      <c r="D451" s="535"/>
      <c r="E451" s="498"/>
    </row>
    <row r="452" spans="1:5" ht="19">
      <c r="A452" s="372"/>
      <c r="B452" s="322"/>
      <c r="D452" s="535"/>
      <c r="E452" s="498"/>
    </row>
    <row r="453" spans="1:5" ht="19">
      <c r="A453" s="372"/>
      <c r="B453" s="322"/>
      <c r="D453" s="535"/>
      <c r="E453" s="498"/>
    </row>
    <row r="454" spans="1:5" ht="19">
      <c r="A454" s="372"/>
      <c r="B454" s="322"/>
      <c r="D454" s="535"/>
      <c r="E454" s="498"/>
    </row>
    <row r="455" spans="1:5" ht="19">
      <c r="A455" s="372"/>
      <c r="B455" s="322"/>
      <c r="D455" s="535"/>
      <c r="E455" s="498"/>
    </row>
    <row r="456" spans="1:5" ht="19">
      <c r="A456" s="372"/>
      <c r="B456" s="322"/>
      <c r="D456" s="535"/>
      <c r="E456" s="498"/>
    </row>
    <row r="457" spans="1:5" ht="19">
      <c r="A457" s="372"/>
      <c r="B457" s="322"/>
      <c r="D457" s="535"/>
      <c r="E457" s="498"/>
    </row>
    <row r="458" spans="1:5" ht="19">
      <c r="A458" s="372"/>
      <c r="B458" s="322"/>
      <c r="D458" s="535"/>
      <c r="E458" s="498"/>
    </row>
    <row r="459" spans="1:5" ht="19">
      <c r="A459" s="372"/>
      <c r="B459" s="322"/>
      <c r="D459" s="535"/>
      <c r="E459" s="498"/>
    </row>
    <row r="460" spans="1:5" ht="19">
      <c r="A460" s="372"/>
      <c r="B460" s="322"/>
      <c r="D460" s="535"/>
      <c r="E460" s="498"/>
    </row>
    <row r="461" spans="1:5" ht="19">
      <c r="A461" s="372"/>
      <c r="B461" s="322"/>
      <c r="D461" s="535"/>
      <c r="E461" s="498"/>
    </row>
    <row r="462" spans="1:5" ht="19">
      <c r="A462" s="372"/>
      <c r="B462" s="322"/>
      <c r="D462" s="535"/>
      <c r="E462" s="498"/>
    </row>
    <row r="463" spans="1:5" ht="19">
      <c r="A463" s="372"/>
      <c r="B463" s="322"/>
      <c r="D463" s="535"/>
      <c r="E463" s="498"/>
    </row>
    <row r="464" spans="1:5" ht="19">
      <c r="A464" s="372"/>
      <c r="B464" s="322"/>
      <c r="D464" s="535"/>
      <c r="E464" s="498"/>
    </row>
    <row r="465" spans="1:5" ht="19">
      <c r="A465" s="372"/>
      <c r="B465" s="322"/>
      <c r="D465" s="535"/>
      <c r="E465" s="498"/>
    </row>
    <row r="466" spans="1:5" ht="19">
      <c r="A466" s="372"/>
      <c r="B466" s="322"/>
      <c r="D466" s="535"/>
      <c r="E466" s="498"/>
    </row>
    <row r="467" spans="1:5" ht="19">
      <c r="A467" s="372"/>
      <c r="B467" s="322"/>
      <c r="D467" s="535"/>
      <c r="E467" s="498"/>
    </row>
    <row r="468" spans="1:5" ht="19">
      <c r="A468" s="372"/>
      <c r="B468" s="322"/>
      <c r="D468" s="535"/>
      <c r="E468" s="498"/>
    </row>
    <row r="469" spans="1:5" ht="19">
      <c r="A469" s="372"/>
      <c r="B469" s="322"/>
      <c r="D469" s="535"/>
      <c r="E469" s="498"/>
    </row>
    <row r="470" spans="1:5" ht="19">
      <c r="A470" s="372"/>
      <c r="B470" s="322"/>
      <c r="D470" s="535"/>
      <c r="E470" s="498"/>
    </row>
    <row r="471" spans="1:5" ht="19">
      <c r="A471" s="372"/>
      <c r="B471" s="322"/>
      <c r="D471" s="535"/>
      <c r="E471" s="498"/>
    </row>
    <row r="472" spans="1:5" ht="19">
      <c r="A472" s="372"/>
      <c r="B472" s="322"/>
      <c r="D472" s="535"/>
      <c r="E472" s="498"/>
    </row>
    <row r="473" spans="1:5" ht="19">
      <c r="A473" s="372"/>
      <c r="B473" s="322"/>
      <c r="D473" s="535"/>
      <c r="E473" s="498"/>
    </row>
    <row r="474" spans="1:5" ht="19">
      <c r="A474" s="372"/>
      <c r="B474" s="322"/>
      <c r="D474" s="535"/>
      <c r="E474" s="498"/>
    </row>
    <row r="475" spans="1:5" ht="19">
      <c r="A475" s="372"/>
      <c r="B475" s="322"/>
      <c r="D475" s="535"/>
      <c r="E475" s="498"/>
    </row>
    <row r="476" spans="1:5" ht="19">
      <c r="A476" s="372"/>
      <c r="B476" s="322"/>
      <c r="D476" s="535"/>
      <c r="E476" s="498"/>
    </row>
    <row r="477" spans="1:5" ht="19">
      <c r="A477" s="372"/>
      <c r="B477" s="322"/>
      <c r="D477" s="535"/>
      <c r="E477" s="498"/>
    </row>
    <row r="478" spans="1:5" ht="19">
      <c r="A478" s="372"/>
      <c r="B478" s="322"/>
      <c r="D478" s="535"/>
      <c r="E478" s="498"/>
    </row>
    <row r="479" spans="1:5" ht="19">
      <c r="A479" s="372"/>
      <c r="B479" s="322"/>
      <c r="D479" s="535"/>
      <c r="E479" s="498"/>
    </row>
    <row r="480" spans="1:5" ht="19">
      <c r="A480" s="372"/>
      <c r="B480" s="322"/>
      <c r="D480" s="535"/>
      <c r="E480" s="498"/>
    </row>
    <row r="481" spans="1:5" ht="19">
      <c r="A481" s="372"/>
      <c r="B481" s="322"/>
      <c r="D481" s="535"/>
      <c r="E481" s="498"/>
    </row>
    <row r="482" spans="1:5" ht="19">
      <c r="A482" s="372"/>
      <c r="B482" s="322"/>
      <c r="D482" s="535"/>
      <c r="E482" s="498"/>
    </row>
    <row r="483" spans="1:5" ht="19">
      <c r="A483" s="372"/>
      <c r="B483" s="322"/>
      <c r="D483" s="535"/>
      <c r="E483" s="498"/>
    </row>
    <row r="484" spans="1:5" ht="19">
      <c r="A484" s="372"/>
      <c r="B484" s="322"/>
      <c r="D484" s="535"/>
      <c r="E484" s="498"/>
    </row>
    <row r="485" spans="1:5" ht="19">
      <c r="A485" s="372"/>
      <c r="B485" s="322"/>
      <c r="D485" s="535"/>
      <c r="E485" s="498"/>
    </row>
    <row r="486" spans="1:5" ht="19">
      <c r="A486" s="372"/>
      <c r="B486" s="322"/>
      <c r="D486" s="535"/>
      <c r="E486" s="498"/>
    </row>
    <row r="487" spans="1:5" ht="19">
      <c r="A487" s="372"/>
      <c r="B487" s="322"/>
      <c r="D487" s="535"/>
      <c r="E487" s="498"/>
    </row>
    <row r="488" spans="1:5" ht="19">
      <c r="A488" s="372"/>
      <c r="B488" s="322"/>
      <c r="D488" s="535"/>
      <c r="E488" s="498"/>
    </row>
    <row r="489" spans="1:5" ht="19">
      <c r="A489" s="372"/>
      <c r="B489" s="322"/>
      <c r="D489" s="535"/>
      <c r="E489" s="498"/>
    </row>
    <row r="490" spans="1:5" ht="19">
      <c r="A490" s="372"/>
      <c r="B490" s="322"/>
      <c r="D490" s="535"/>
      <c r="E490" s="498"/>
    </row>
    <row r="491" spans="1:5" ht="19">
      <c r="A491" s="372"/>
      <c r="B491" s="322"/>
      <c r="D491" s="535"/>
      <c r="E491" s="498"/>
    </row>
    <row r="492" spans="1:5" ht="19">
      <c r="A492" s="372"/>
      <c r="B492" s="322"/>
      <c r="D492" s="535"/>
      <c r="E492" s="498"/>
    </row>
    <row r="493" spans="1:5" ht="19">
      <c r="A493" s="372"/>
      <c r="B493" s="322"/>
      <c r="D493" s="535"/>
      <c r="E493" s="498"/>
    </row>
    <row r="494" spans="1:5" ht="19">
      <c r="A494" s="372"/>
      <c r="B494" s="322"/>
      <c r="D494" s="535"/>
      <c r="E494" s="498"/>
    </row>
    <row r="495" spans="1:5" ht="19">
      <c r="A495" s="372"/>
      <c r="B495" s="322"/>
      <c r="D495" s="535"/>
      <c r="E495" s="498"/>
    </row>
    <row r="496" spans="1:5" ht="19">
      <c r="A496" s="372"/>
      <c r="B496" s="322"/>
      <c r="D496" s="535"/>
      <c r="E496" s="498"/>
    </row>
    <row r="497" spans="1:5" ht="19">
      <c r="A497" s="372"/>
      <c r="B497" s="322"/>
      <c r="D497" s="535"/>
      <c r="E497" s="498"/>
    </row>
    <row r="498" spans="1:5" ht="19">
      <c r="A498" s="372"/>
      <c r="B498" s="322"/>
      <c r="D498" s="535"/>
      <c r="E498" s="498"/>
    </row>
    <row r="499" spans="1:5" ht="19">
      <c r="A499" s="372"/>
      <c r="B499" s="322"/>
      <c r="D499" s="535"/>
      <c r="E499" s="498"/>
    </row>
    <row r="500" spans="1:5" ht="19">
      <c r="A500" s="372"/>
      <c r="B500" s="322"/>
      <c r="D500" s="535"/>
      <c r="E500" s="498"/>
    </row>
    <row r="501" spans="1:5" ht="19">
      <c r="A501" s="372"/>
      <c r="B501" s="322"/>
      <c r="D501" s="535"/>
      <c r="E501" s="498"/>
    </row>
    <row r="502" spans="1:5" ht="19">
      <c r="A502" s="372"/>
      <c r="B502" s="322"/>
      <c r="D502" s="535"/>
      <c r="E502" s="498"/>
    </row>
    <row r="503" spans="1:5" ht="19">
      <c r="A503" s="372"/>
      <c r="B503" s="322"/>
      <c r="D503" s="535"/>
      <c r="E503" s="498"/>
    </row>
    <row r="504" spans="1:5" ht="19">
      <c r="A504" s="372"/>
      <c r="B504" s="322"/>
      <c r="D504" s="535"/>
      <c r="E504" s="498"/>
    </row>
    <row r="505" spans="1:5" ht="19">
      <c r="A505" s="372"/>
      <c r="B505" s="322"/>
      <c r="D505" s="535"/>
      <c r="E505" s="498"/>
    </row>
    <row r="506" spans="1:5" ht="19">
      <c r="A506" s="372"/>
      <c r="B506" s="322"/>
      <c r="D506" s="535"/>
      <c r="E506" s="498"/>
    </row>
    <row r="507" spans="1:5" ht="19">
      <c r="A507" s="372"/>
      <c r="B507" s="322"/>
      <c r="D507" s="535"/>
      <c r="E507" s="498"/>
    </row>
    <row r="508" spans="1:5" ht="19">
      <c r="A508" s="372"/>
      <c r="B508" s="322"/>
      <c r="D508" s="535"/>
      <c r="E508" s="498"/>
    </row>
    <row r="509" spans="1:5" ht="19">
      <c r="A509" s="372"/>
      <c r="B509" s="322"/>
      <c r="D509" s="535"/>
      <c r="E509" s="498"/>
    </row>
    <row r="510" spans="1:5" ht="19">
      <c r="A510" s="372"/>
      <c r="B510" s="322"/>
      <c r="D510" s="535"/>
      <c r="E510" s="498"/>
    </row>
    <row r="511" spans="1:5" ht="19">
      <c r="A511" s="372"/>
      <c r="B511" s="322"/>
      <c r="D511" s="535"/>
      <c r="E511" s="498"/>
    </row>
    <row r="512" spans="1:5" ht="19">
      <c r="A512" s="372"/>
      <c r="B512" s="322"/>
      <c r="D512" s="535"/>
      <c r="E512" s="498"/>
    </row>
    <row r="513" spans="1:5" ht="19">
      <c r="A513" s="372"/>
      <c r="B513" s="322"/>
      <c r="D513" s="535"/>
      <c r="E513" s="498"/>
    </row>
    <row r="514" spans="1:5" ht="19">
      <c r="A514" s="372"/>
      <c r="B514" s="322"/>
      <c r="D514" s="535"/>
      <c r="E514" s="498"/>
    </row>
    <row r="515" spans="1:5" ht="19">
      <c r="A515" s="372"/>
      <c r="B515" s="322"/>
      <c r="D515" s="535"/>
      <c r="E515" s="498"/>
    </row>
    <row r="516" spans="1:5" ht="19">
      <c r="A516" s="372"/>
      <c r="B516" s="322"/>
      <c r="D516" s="535"/>
      <c r="E516" s="498"/>
    </row>
    <row r="517" spans="1:5" ht="19">
      <c r="A517" s="372"/>
      <c r="B517" s="322"/>
      <c r="D517" s="535"/>
      <c r="E517" s="498"/>
    </row>
    <row r="518" spans="1:5" ht="19">
      <c r="A518" s="372"/>
      <c r="B518" s="322"/>
      <c r="D518" s="535"/>
      <c r="E518" s="498"/>
    </row>
    <row r="519" spans="1:5" ht="19">
      <c r="A519" s="372"/>
      <c r="B519" s="322"/>
      <c r="D519" s="535"/>
      <c r="E519" s="498"/>
    </row>
    <row r="520" spans="1:5" ht="19">
      <c r="A520" s="372"/>
      <c r="B520" s="322"/>
      <c r="D520" s="535"/>
      <c r="E520" s="498"/>
    </row>
    <row r="521" spans="1:5" ht="19">
      <c r="A521" s="372"/>
      <c r="B521" s="322"/>
      <c r="D521" s="535"/>
      <c r="E521" s="498"/>
    </row>
    <row r="522" spans="1:5" ht="19">
      <c r="A522" s="372"/>
      <c r="B522" s="322"/>
      <c r="D522" s="535"/>
      <c r="E522" s="498"/>
    </row>
    <row r="523" spans="1:5" ht="19">
      <c r="A523" s="372"/>
      <c r="B523" s="322"/>
      <c r="D523" s="535"/>
      <c r="E523" s="498"/>
    </row>
    <row r="524" spans="1:5" ht="19">
      <c r="A524" s="372"/>
      <c r="B524" s="322"/>
      <c r="D524" s="535"/>
      <c r="E524" s="498"/>
    </row>
    <row r="525" spans="1:5" ht="19">
      <c r="A525" s="372"/>
      <c r="B525" s="322"/>
      <c r="D525" s="535"/>
      <c r="E525" s="498"/>
    </row>
    <row r="526" spans="1:5" ht="19">
      <c r="A526" s="372"/>
      <c r="B526" s="322"/>
      <c r="D526" s="535"/>
      <c r="E526" s="498"/>
    </row>
    <row r="527" spans="1:5" ht="19">
      <c r="A527" s="372"/>
      <c r="B527" s="322"/>
      <c r="D527" s="535"/>
      <c r="E527" s="498"/>
    </row>
    <row r="528" spans="1:5" ht="19">
      <c r="A528" s="372"/>
      <c r="B528" s="322"/>
      <c r="D528" s="535"/>
      <c r="E528" s="498"/>
    </row>
    <row r="529" spans="1:5" ht="19">
      <c r="A529" s="372"/>
      <c r="B529" s="322"/>
      <c r="D529" s="535"/>
      <c r="E529" s="498"/>
    </row>
    <row r="530" spans="1:5" ht="19">
      <c r="A530" s="372"/>
      <c r="B530" s="322"/>
      <c r="D530" s="535"/>
      <c r="E530" s="498"/>
    </row>
    <row r="531" spans="1:5" ht="19">
      <c r="A531" s="372"/>
      <c r="B531" s="322"/>
      <c r="D531" s="535"/>
      <c r="E531" s="498"/>
    </row>
    <row r="532" spans="1:5" ht="19">
      <c r="A532" s="372"/>
      <c r="B532" s="322"/>
      <c r="D532" s="535"/>
      <c r="E532" s="498"/>
    </row>
    <row r="533" spans="1:5" ht="19">
      <c r="A533" s="372"/>
      <c r="B533" s="322"/>
      <c r="D533" s="535"/>
      <c r="E533" s="498"/>
    </row>
    <row r="534" spans="1:5" ht="19">
      <c r="A534" s="372"/>
      <c r="B534" s="322"/>
      <c r="D534" s="535"/>
      <c r="E534" s="498"/>
    </row>
    <row r="535" spans="1:5" ht="19">
      <c r="A535" s="372"/>
      <c r="B535" s="322"/>
      <c r="D535" s="535"/>
      <c r="E535" s="498"/>
    </row>
    <row r="536" spans="1:5" ht="19">
      <c r="A536" s="372"/>
      <c r="B536" s="322"/>
      <c r="D536" s="535"/>
      <c r="E536" s="498"/>
    </row>
    <row r="537" spans="1:5" ht="19">
      <c r="A537" s="372"/>
      <c r="B537" s="322"/>
      <c r="D537" s="535"/>
      <c r="E537" s="498"/>
    </row>
    <row r="538" spans="1:5" ht="19">
      <c r="A538" s="372"/>
      <c r="B538" s="322"/>
      <c r="D538" s="535"/>
      <c r="E538" s="498"/>
    </row>
    <row r="539" spans="1:5" ht="19">
      <c r="A539" s="372"/>
      <c r="B539" s="322"/>
      <c r="D539" s="535"/>
      <c r="E539" s="498"/>
    </row>
    <row r="540" spans="1:5" ht="19">
      <c r="A540" s="372"/>
      <c r="B540" s="322"/>
      <c r="D540" s="535"/>
      <c r="E540" s="498"/>
    </row>
    <row r="541" spans="1:5" ht="19">
      <c r="A541" s="372"/>
      <c r="B541" s="322"/>
      <c r="D541" s="535"/>
      <c r="E541" s="498"/>
    </row>
    <row r="542" spans="1:5" ht="19">
      <c r="A542" s="372"/>
      <c r="B542" s="322"/>
      <c r="D542" s="535"/>
      <c r="E542" s="498"/>
    </row>
    <row r="543" spans="1:5" ht="19">
      <c r="A543" s="372"/>
      <c r="B543" s="322"/>
      <c r="D543" s="535"/>
      <c r="E543" s="498"/>
    </row>
    <row r="544" spans="1:5" ht="19">
      <c r="A544" s="372"/>
      <c r="B544" s="322"/>
      <c r="D544" s="535"/>
      <c r="E544" s="498"/>
    </row>
    <row r="545" spans="1:5" ht="19">
      <c r="A545" s="372"/>
      <c r="B545" s="322"/>
      <c r="D545" s="535"/>
      <c r="E545" s="498"/>
    </row>
    <row r="546" spans="1:5" ht="19">
      <c r="A546" s="372"/>
      <c r="B546" s="322"/>
      <c r="D546" s="535"/>
      <c r="E546" s="498"/>
    </row>
    <row r="547" spans="1:5" ht="19">
      <c r="A547" s="372"/>
      <c r="B547" s="322"/>
      <c r="D547" s="535"/>
      <c r="E547" s="498"/>
    </row>
    <row r="548" spans="1:5" ht="19">
      <c r="A548" s="372"/>
      <c r="B548" s="322"/>
      <c r="D548" s="535"/>
      <c r="E548" s="498"/>
    </row>
    <row r="549" spans="1:5" ht="19">
      <c r="A549" s="372"/>
      <c r="B549" s="322"/>
      <c r="D549" s="535"/>
      <c r="E549" s="498"/>
    </row>
    <row r="550" spans="1:5" ht="19">
      <c r="A550" s="372"/>
      <c r="B550" s="322"/>
      <c r="D550" s="535"/>
      <c r="E550" s="498"/>
    </row>
    <row r="551" spans="1:5" ht="19">
      <c r="A551" s="372"/>
      <c r="B551" s="322"/>
      <c r="D551" s="535"/>
      <c r="E551" s="498"/>
    </row>
    <row r="552" spans="1:5" ht="19">
      <c r="A552" s="372"/>
      <c r="B552" s="322"/>
      <c r="D552" s="535"/>
      <c r="E552" s="498"/>
    </row>
    <row r="553" spans="1:5" ht="19">
      <c r="A553" s="372"/>
      <c r="B553" s="322"/>
      <c r="D553" s="535"/>
      <c r="E553" s="498"/>
    </row>
    <row r="554" spans="1:5" ht="19">
      <c r="A554" s="372"/>
      <c r="B554" s="322"/>
      <c r="D554" s="535"/>
      <c r="E554" s="498"/>
    </row>
    <row r="555" spans="1:5" ht="19">
      <c r="A555" s="372"/>
      <c r="B555" s="322"/>
      <c r="D555" s="535"/>
      <c r="E555" s="498"/>
    </row>
    <row r="556" spans="1:5" ht="19">
      <c r="A556" s="372"/>
      <c r="B556" s="322"/>
      <c r="D556" s="535"/>
      <c r="E556" s="498"/>
    </row>
    <row r="557" spans="1:5" ht="19">
      <c r="A557" s="372"/>
      <c r="B557" s="322"/>
      <c r="D557" s="535"/>
      <c r="E557" s="498"/>
    </row>
    <row r="558" spans="1:5" ht="19">
      <c r="A558" s="372"/>
      <c r="B558" s="322"/>
      <c r="D558" s="535"/>
      <c r="E558" s="498"/>
    </row>
    <row r="559" spans="1:5" ht="19">
      <c r="A559" s="372"/>
      <c r="B559" s="322"/>
      <c r="D559" s="535"/>
      <c r="E559" s="498"/>
    </row>
    <row r="560" spans="1:5" ht="19">
      <c r="A560" s="372"/>
      <c r="B560" s="322"/>
      <c r="D560" s="535"/>
      <c r="E560" s="498"/>
    </row>
    <row r="561" spans="1:5" ht="19">
      <c r="A561" s="372"/>
      <c r="B561" s="322"/>
      <c r="D561" s="535"/>
      <c r="E561" s="498"/>
    </row>
    <row r="562" spans="1:5" ht="19">
      <c r="A562" s="372"/>
      <c r="B562" s="322"/>
      <c r="D562" s="535"/>
      <c r="E562" s="498"/>
    </row>
    <row r="563" spans="1:5" ht="19">
      <c r="A563" s="372"/>
      <c r="B563" s="322"/>
      <c r="D563" s="535"/>
      <c r="E563" s="498"/>
    </row>
    <row r="564" spans="1:5" ht="19">
      <c r="A564" s="372"/>
      <c r="B564" s="322"/>
      <c r="D564" s="535"/>
      <c r="E564" s="498"/>
    </row>
    <row r="565" spans="1:5" ht="19">
      <c r="A565" s="372"/>
      <c r="B565" s="322"/>
      <c r="D565" s="535"/>
      <c r="E565" s="498"/>
    </row>
    <row r="566" spans="1:5" ht="19">
      <c r="A566" s="372"/>
      <c r="B566" s="322"/>
      <c r="D566" s="535"/>
      <c r="E566" s="498"/>
    </row>
    <row r="567" spans="1:5" ht="19">
      <c r="A567" s="372"/>
      <c r="B567" s="322"/>
      <c r="D567" s="535"/>
      <c r="E567" s="498"/>
    </row>
    <row r="568" spans="1:5" ht="19">
      <c r="A568" s="372"/>
      <c r="B568" s="322"/>
      <c r="D568" s="535"/>
      <c r="E568" s="498"/>
    </row>
    <row r="569" spans="1:5" ht="19">
      <c r="A569" s="372"/>
      <c r="B569" s="322"/>
      <c r="D569" s="535"/>
      <c r="E569" s="498"/>
    </row>
    <row r="570" spans="1:5" ht="19">
      <c r="A570" s="372"/>
      <c r="B570" s="322"/>
      <c r="D570" s="535"/>
      <c r="E570" s="498"/>
    </row>
    <row r="571" spans="1:5" ht="19">
      <c r="A571" s="372"/>
      <c r="B571" s="322"/>
      <c r="D571" s="535"/>
      <c r="E571" s="498"/>
    </row>
    <row r="572" spans="1:5" ht="19">
      <c r="A572" s="372"/>
      <c r="B572" s="322"/>
      <c r="D572" s="535"/>
      <c r="E572" s="498"/>
    </row>
    <row r="573" spans="1:5" ht="19">
      <c r="A573" s="372"/>
      <c r="B573" s="322"/>
      <c r="D573" s="535"/>
      <c r="E573" s="498"/>
    </row>
    <row r="574" spans="1:5" ht="19">
      <c r="A574" s="372"/>
      <c r="B574" s="322"/>
      <c r="D574" s="535"/>
      <c r="E574" s="498"/>
    </row>
    <row r="575" spans="1:5" ht="19">
      <c r="A575" s="372"/>
      <c r="B575" s="322"/>
      <c r="D575" s="535"/>
      <c r="E575" s="498"/>
    </row>
    <row r="576" spans="1:5" ht="19">
      <c r="A576" s="372"/>
      <c r="B576" s="322"/>
      <c r="D576" s="535"/>
      <c r="E576" s="498"/>
    </row>
    <row r="577" spans="1:5" ht="19">
      <c r="A577" s="372"/>
      <c r="B577" s="322"/>
      <c r="D577" s="535"/>
      <c r="E577" s="498"/>
    </row>
    <row r="578" spans="1:5" ht="19">
      <c r="A578" s="372"/>
      <c r="B578" s="322"/>
      <c r="D578" s="535"/>
      <c r="E578" s="498"/>
    </row>
    <row r="579" spans="1:5" ht="19">
      <c r="A579" s="372"/>
      <c r="B579" s="322"/>
      <c r="D579" s="535"/>
      <c r="E579" s="498"/>
    </row>
    <row r="580" spans="1:5" ht="19">
      <c r="A580" s="372"/>
      <c r="B580" s="322"/>
      <c r="D580" s="535"/>
      <c r="E580" s="498"/>
    </row>
    <row r="581" spans="1:5" ht="19">
      <c r="A581" s="372"/>
      <c r="B581" s="322"/>
      <c r="D581" s="535"/>
      <c r="E581" s="498"/>
    </row>
    <row r="582" spans="1:5" ht="19">
      <c r="A582" s="372"/>
      <c r="B582" s="322"/>
      <c r="D582" s="535"/>
      <c r="E582" s="498"/>
    </row>
    <row r="583" spans="1:5" ht="19">
      <c r="A583" s="372"/>
      <c r="B583" s="322"/>
      <c r="D583" s="535"/>
      <c r="E583" s="498"/>
    </row>
    <row r="584" spans="1:5" ht="19">
      <c r="A584" s="372"/>
      <c r="B584" s="322"/>
      <c r="D584" s="535"/>
      <c r="E584" s="498"/>
    </row>
    <row r="585" spans="1:5" ht="19">
      <c r="A585" s="372"/>
      <c r="B585" s="322"/>
      <c r="D585" s="535"/>
      <c r="E585" s="498"/>
    </row>
    <row r="586" spans="1:5" ht="19">
      <c r="A586" s="372"/>
      <c r="B586" s="322"/>
      <c r="D586" s="535"/>
      <c r="E586" s="498"/>
    </row>
    <row r="587" spans="1:5" ht="19">
      <c r="A587" s="372"/>
      <c r="B587" s="322"/>
      <c r="D587" s="535"/>
      <c r="E587" s="498"/>
    </row>
    <row r="588" spans="1:5" ht="19">
      <c r="A588" s="372"/>
      <c r="B588" s="322"/>
      <c r="D588" s="535"/>
      <c r="E588" s="498"/>
    </row>
    <row r="589" spans="1:5" ht="19">
      <c r="A589" s="372"/>
      <c r="B589" s="322"/>
      <c r="D589" s="535"/>
      <c r="E589" s="498"/>
    </row>
    <row r="590" spans="1:5" ht="19">
      <c r="A590" s="372"/>
      <c r="B590" s="322"/>
      <c r="D590" s="535"/>
      <c r="E590" s="498"/>
    </row>
    <row r="591" spans="1:5" ht="19">
      <c r="A591" s="372"/>
      <c r="B591" s="322"/>
      <c r="D591" s="535"/>
      <c r="E591" s="498"/>
    </row>
    <row r="592" spans="1:5" ht="19">
      <c r="A592" s="372"/>
      <c r="B592" s="322"/>
      <c r="D592" s="535"/>
      <c r="E592" s="498"/>
    </row>
    <row r="593" spans="1:5" ht="19">
      <c r="A593" s="372"/>
      <c r="B593" s="322"/>
      <c r="D593" s="535"/>
      <c r="E593" s="498"/>
    </row>
    <row r="594" spans="1:5" ht="19">
      <c r="A594" s="372"/>
      <c r="B594" s="322"/>
      <c r="D594" s="535"/>
      <c r="E594" s="498"/>
    </row>
    <row r="595" spans="1:5" ht="19">
      <c r="A595" s="372"/>
      <c r="B595" s="322"/>
      <c r="D595" s="535"/>
      <c r="E595" s="498"/>
    </row>
    <row r="596" spans="1:5" ht="19">
      <c r="A596" s="372"/>
      <c r="B596" s="322"/>
      <c r="D596" s="535"/>
      <c r="E596" s="498"/>
    </row>
    <row r="597" spans="1:5" ht="19">
      <c r="A597" s="372"/>
      <c r="B597" s="322"/>
      <c r="D597" s="535"/>
      <c r="E597" s="498"/>
    </row>
    <row r="598" spans="1:5" ht="19">
      <c r="A598" s="372"/>
      <c r="B598" s="322"/>
      <c r="D598" s="535"/>
      <c r="E598" s="498"/>
    </row>
    <row r="599" spans="1:5" ht="19">
      <c r="A599" s="372"/>
      <c r="B599" s="322"/>
      <c r="D599" s="535"/>
      <c r="E599" s="498"/>
    </row>
    <row r="600" spans="1:5" ht="19">
      <c r="A600" s="372"/>
      <c r="B600" s="322"/>
      <c r="D600" s="535"/>
      <c r="E600" s="498"/>
    </row>
    <row r="601" spans="1:5" ht="19">
      <c r="A601" s="372"/>
      <c r="B601" s="322"/>
      <c r="D601" s="535"/>
      <c r="E601" s="498"/>
    </row>
    <row r="602" spans="1:5" ht="19">
      <c r="A602" s="372"/>
      <c r="B602" s="322"/>
      <c r="D602" s="535"/>
      <c r="E602" s="498"/>
    </row>
    <row r="603" spans="1:5" ht="19">
      <c r="A603" s="372"/>
      <c r="B603" s="322"/>
      <c r="D603" s="535"/>
      <c r="E603" s="498"/>
    </row>
    <row r="604" spans="1:5" ht="19">
      <c r="A604" s="372"/>
      <c r="B604" s="322"/>
      <c r="D604" s="535"/>
      <c r="E604" s="498"/>
    </row>
    <row r="605" spans="1:5" ht="19">
      <c r="A605" s="372"/>
      <c r="B605" s="322"/>
      <c r="D605" s="535"/>
      <c r="E605" s="498"/>
    </row>
    <row r="606" spans="1:5" ht="19">
      <c r="A606" s="372"/>
      <c r="B606" s="322"/>
      <c r="D606" s="535"/>
      <c r="E606" s="498"/>
    </row>
    <row r="607" spans="1:5" ht="19">
      <c r="A607" s="372"/>
      <c r="B607" s="322"/>
      <c r="D607" s="535"/>
      <c r="E607" s="498"/>
    </row>
    <row r="608" spans="1:5" ht="19">
      <c r="A608" s="372"/>
      <c r="B608" s="322"/>
      <c r="D608" s="535"/>
      <c r="E608" s="498"/>
    </row>
    <row r="609" spans="1:5" ht="19">
      <c r="A609" s="372"/>
      <c r="B609" s="322"/>
      <c r="D609" s="535"/>
      <c r="E609" s="498"/>
    </row>
    <row r="610" spans="1:5" ht="19">
      <c r="A610" s="372"/>
      <c r="B610" s="322"/>
      <c r="D610" s="535"/>
      <c r="E610" s="498"/>
    </row>
    <row r="611" spans="1:5" ht="19">
      <c r="A611" s="372"/>
      <c r="B611" s="322"/>
      <c r="D611" s="535"/>
      <c r="E611" s="498"/>
    </row>
    <row r="612" spans="1:5" ht="19">
      <c r="A612" s="372"/>
      <c r="B612" s="322"/>
      <c r="D612" s="535"/>
      <c r="E612" s="498"/>
    </row>
    <row r="613" spans="1:5" ht="19">
      <c r="A613" s="372"/>
      <c r="B613" s="322"/>
      <c r="D613" s="535"/>
      <c r="E613" s="498"/>
    </row>
    <row r="614" spans="1:5" ht="19">
      <c r="A614" s="372"/>
      <c r="B614" s="322"/>
      <c r="D614" s="535"/>
      <c r="E614" s="498"/>
    </row>
    <row r="615" spans="1:5" ht="19">
      <c r="A615" s="372"/>
      <c r="B615" s="322"/>
      <c r="D615" s="535"/>
      <c r="E615" s="498"/>
    </row>
    <row r="616" spans="1:5" ht="19">
      <c r="A616" s="372"/>
      <c r="B616" s="322"/>
      <c r="D616" s="535"/>
      <c r="E616" s="498"/>
    </row>
    <row r="617" spans="1:5" ht="19">
      <c r="A617" s="372"/>
      <c r="B617" s="322"/>
      <c r="D617" s="535"/>
      <c r="E617" s="498"/>
    </row>
    <row r="618" spans="1:5" ht="19">
      <c r="A618" s="372"/>
      <c r="B618" s="322"/>
      <c r="D618" s="535"/>
      <c r="E618" s="498"/>
    </row>
    <row r="619" spans="1:5" ht="19">
      <c r="A619" s="372"/>
      <c r="B619" s="322"/>
      <c r="D619" s="535"/>
      <c r="E619" s="498"/>
    </row>
    <row r="620" spans="1:5" ht="19">
      <c r="A620" s="372"/>
      <c r="B620" s="322"/>
      <c r="D620" s="535"/>
      <c r="E620" s="498"/>
    </row>
    <row r="621" spans="1:5" ht="19">
      <c r="A621" s="372"/>
      <c r="B621" s="322"/>
      <c r="D621" s="535"/>
      <c r="E621" s="498"/>
    </row>
    <row r="622" spans="1:5" ht="19">
      <c r="A622" s="372"/>
      <c r="B622" s="322"/>
      <c r="D622" s="535"/>
      <c r="E622" s="498"/>
    </row>
    <row r="623" spans="1:5" ht="19">
      <c r="A623" s="372"/>
      <c r="B623" s="322"/>
      <c r="D623" s="535"/>
      <c r="E623" s="498"/>
    </row>
    <row r="624" spans="1:5" ht="19">
      <c r="A624" s="372"/>
      <c r="B624" s="322"/>
      <c r="D624" s="535"/>
      <c r="E624" s="498"/>
    </row>
    <row r="625" spans="1:5" ht="19">
      <c r="A625" s="372"/>
      <c r="B625" s="322"/>
      <c r="D625" s="535"/>
      <c r="E625" s="498"/>
    </row>
    <row r="626" spans="1:5" ht="19">
      <c r="A626" s="372"/>
      <c r="B626" s="322"/>
      <c r="D626" s="535"/>
      <c r="E626" s="498"/>
    </row>
    <row r="627" spans="1:5" ht="19">
      <c r="A627" s="372"/>
      <c r="B627" s="322"/>
      <c r="D627" s="535"/>
      <c r="E627" s="498"/>
    </row>
    <row r="628" spans="1:5" ht="19">
      <c r="A628" s="372"/>
      <c r="B628" s="322"/>
      <c r="D628" s="535"/>
      <c r="E628" s="498"/>
    </row>
    <row r="629" spans="1:5" ht="19">
      <c r="A629" s="372"/>
      <c r="B629" s="322"/>
      <c r="D629" s="535"/>
      <c r="E629" s="498"/>
    </row>
    <row r="630" spans="1:5" ht="19">
      <c r="A630" s="372"/>
      <c r="B630" s="322"/>
      <c r="D630" s="535"/>
      <c r="E630" s="498"/>
    </row>
    <row r="631" spans="1:5" ht="19">
      <c r="A631" s="372"/>
      <c r="B631" s="322"/>
      <c r="D631" s="535"/>
      <c r="E631" s="498"/>
    </row>
    <row r="632" spans="1:5" ht="19">
      <c r="A632" s="372"/>
      <c r="B632" s="322"/>
      <c r="D632" s="535"/>
      <c r="E632" s="498"/>
    </row>
    <row r="633" spans="1:5" ht="19">
      <c r="A633" s="372"/>
      <c r="B633" s="322"/>
      <c r="D633" s="535"/>
      <c r="E633" s="498"/>
    </row>
    <row r="634" spans="1:5" ht="19">
      <c r="A634" s="372"/>
      <c r="B634" s="322"/>
      <c r="D634" s="535"/>
      <c r="E634" s="498"/>
    </row>
    <row r="635" spans="1:5" ht="19">
      <c r="A635" s="372"/>
      <c r="B635" s="322"/>
      <c r="D635" s="535"/>
      <c r="E635" s="498"/>
    </row>
    <row r="636" spans="1:5" ht="19">
      <c r="A636" s="372"/>
      <c r="B636" s="322"/>
      <c r="D636" s="535"/>
      <c r="E636" s="498"/>
    </row>
    <row r="637" spans="1:5" ht="19">
      <c r="A637" s="372"/>
      <c r="B637" s="322"/>
      <c r="D637" s="535"/>
      <c r="E637" s="498"/>
    </row>
    <row r="638" spans="1:5" ht="19">
      <c r="A638" s="372"/>
      <c r="B638" s="322"/>
      <c r="D638" s="535"/>
      <c r="E638" s="498"/>
    </row>
    <row r="639" spans="1:5" ht="19">
      <c r="A639" s="372"/>
      <c r="B639" s="322"/>
      <c r="D639" s="535"/>
      <c r="E639" s="498"/>
    </row>
    <row r="640" spans="1:5" ht="19">
      <c r="A640" s="372"/>
      <c r="B640" s="322"/>
      <c r="D640" s="535"/>
      <c r="E640" s="498"/>
    </row>
    <row r="641" spans="1:5" ht="19">
      <c r="A641" s="372"/>
      <c r="B641" s="322"/>
      <c r="D641" s="535"/>
      <c r="E641" s="498"/>
    </row>
    <row r="642" spans="1:5" ht="19">
      <c r="A642" s="372"/>
      <c r="B642" s="322"/>
      <c r="D642" s="535"/>
      <c r="E642" s="498"/>
    </row>
    <row r="643" spans="1:5" ht="19">
      <c r="A643" s="372"/>
      <c r="B643" s="322"/>
      <c r="D643" s="535"/>
      <c r="E643" s="498"/>
    </row>
    <row r="644" spans="1:5" ht="19">
      <c r="A644" s="372"/>
      <c r="B644" s="322"/>
      <c r="D644" s="535"/>
      <c r="E644" s="498"/>
    </row>
    <row r="645" spans="1:5" ht="19">
      <c r="A645" s="372"/>
      <c r="B645" s="322"/>
      <c r="D645" s="535"/>
      <c r="E645" s="498"/>
    </row>
    <row r="646" spans="1:5" ht="19">
      <c r="A646" s="372"/>
      <c r="B646" s="322"/>
      <c r="D646" s="535"/>
      <c r="E646" s="498"/>
    </row>
    <row r="647" spans="1:5" ht="19">
      <c r="A647" s="372"/>
      <c r="B647" s="322"/>
      <c r="D647" s="535"/>
      <c r="E647" s="498"/>
    </row>
    <row r="648" spans="1:5" ht="19">
      <c r="A648" s="372"/>
      <c r="B648" s="322"/>
      <c r="D648" s="535"/>
      <c r="E648" s="498"/>
    </row>
    <row r="649" spans="1:5" ht="19">
      <c r="A649" s="372"/>
      <c r="B649" s="322"/>
      <c r="D649" s="535"/>
      <c r="E649" s="498"/>
    </row>
    <row r="650" spans="1:5" ht="19">
      <c r="A650" s="372"/>
      <c r="B650" s="322"/>
      <c r="D650" s="535"/>
      <c r="E650" s="498"/>
    </row>
    <row r="651" spans="1:5" ht="19">
      <c r="A651" s="372"/>
      <c r="B651" s="322"/>
      <c r="D651" s="535"/>
      <c r="E651" s="498"/>
    </row>
    <row r="652" spans="1:5" ht="19">
      <c r="A652" s="372"/>
      <c r="B652" s="322"/>
      <c r="D652" s="535"/>
      <c r="E652" s="498"/>
    </row>
    <row r="653" spans="1:5" ht="19">
      <c r="A653" s="372"/>
      <c r="B653" s="322"/>
      <c r="D653" s="535"/>
      <c r="E653" s="498"/>
    </row>
    <row r="654" spans="1:5" ht="19">
      <c r="A654" s="372"/>
      <c r="B654" s="322"/>
      <c r="D654" s="535"/>
      <c r="E654" s="498"/>
    </row>
    <row r="655" spans="1:5" ht="19">
      <c r="A655" s="372"/>
      <c r="B655" s="322"/>
      <c r="D655" s="535"/>
      <c r="E655" s="498"/>
    </row>
    <row r="656" spans="1:5" ht="19">
      <c r="A656" s="372"/>
      <c r="B656" s="322"/>
      <c r="D656" s="535"/>
      <c r="E656" s="498"/>
    </row>
    <row r="657" spans="1:5" ht="19">
      <c r="A657" s="372"/>
      <c r="B657" s="322"/>
      <c r="D657" s="535"/>
      <c r="E657" s="498"/>
    </row>
    <row r="658" spans="1:5" ht="19">
      <c r="A658" s="372"/>
      <c r="B658" s="322"/>
      <c r="D658" s="535"/>
      <c r="E658" s="498"/>
    </row>
    <row r="659" spans="1:5" ht="19">
      <c r="A659" s="372"/>
      <c r="B659" s="322"/>
      <c r="D659" s="535"/>
      <c r="E659" s="498"/>
    </row>
    <row r="660" spans="1:5" ht="19">
      <c r="A660" s="372"/>
      <c r="B660" s="322"/>
      <c r="D660" s="535"/>
      <c r="E660" s="498"/>
    </row>
    <row r="661" spans="1:5" ht="19">
      <c r="A661" s="372"/>
      <c r="B661" s="322"/>
      <c r="D661" s="535"/>
      <c r="E661" s="498"/>
    </row>
    <row r="662" spans="1:5" ht="19">
      <c r="A662" s="372"/>
      <c r="B662" s="322"/>
      <c r="D662" s="535"/>
      <c r="E662" s="498"/>
    </row>
    <row r="663" spans="1:5" ht="19">
      <c r="A663" s="372"/>
      <c r="B663" s="322"/>
      <c r="D663" s="535"/>
      <c r="E663" s="498"/>
    </row>
    <row r="664" spans="1:5" ht="19">
      <c r="A664" s="372"/>
      <c r="B664" s="322"/>
      <c r="D664" s="535"/>
      <c r="E664" s="498"/>
    </row>
    <row r="665" spans="1:5" ht="19">
      <c r="A665" s="372"/>
      <c r="B665" s="322"/>
      <c r="D665" s="535"/>
      <c r="E665" s="498"/>
    </row>
    <row r="666" spans="1:5" ht="19">
      <c r="A666" s="372"/>
      <c r="B666" s="322"/>
      <c r="D666" s="535"/>
      <c r="E666" s="498"/>
    </row>
    <row r="667" spans="1:5" ht="19">
      <c r="A667" s="372"/>
      <c r="B667" s="322"/>
      <c r="D667" s="535"/>
      <c r="E667" s="498"/>
    </row>
    <row r="668" spans="1:5" ht="19">
      <c r="A668" s="372"/>
      <c r="B668" s="322"/>
      <c r="D668" s="535"/>
      <c r="E668" s="498"/>
    </row>
    <row r="669" spans="1:5" ht="19">
      <c r="A669" s="372"/>
      <c r="B669" s="322"/>
      <c r="D669" s="535"/>
      <c r="E669" s="498"/>
    </row>
    <row r="670" spans="1:5" ht="19">
      <c r="A670" s="372"/>
      <c r="B670" s="322"/>
      <c r="D670" s="535"/>
      <c r="E670" s="498"/>
    </row>
    <row r="671" spans="1:5" ht="19">
      <c r="A671" s="372"/>
      <c r="B671" s="322"/>
      <c r="D671" s="535"/>
      <c r="E671" s="498"/>
    </row>
    <row r="672" spans="1:5" ht="19">
      <c r="A672" s="372"/>
      <c r="B672" s="322"/>
      <c r="D672" s="535"/>
      <c r="E672" s="498"/>
    </row>
    <row r="673" spans="1:5" ht="19">
      <c r="A673" s="372"/>
      <c r="B673" s="322"/>
      <c r="D673" s="535"/>
      <c r="E673" s="498"/>
    </row>
    <row r="674" spans="1:5" ht="19">
      <c r="A674" s="372"/>
      <c r="B674" s="322"/>
      <c r="D674" s="535"/>
      <c r="E674" s="498"/>
    </row>
    <row r="675" spans="1:5" ht="19">
      <c r="A675" s="372"/>
      <c r="B675" s="322"/>
      <c r="D675" s="535"/>
      <c r="E675" s="498"/>
    </row>
    <row r="676" spans="1:5" ht="19">
      <c r="A676" s="372"/>
      <c r="B676" s="322"/>
      <c r="D676" s="535"/>
      <c r="E676" s="498"/>
    </row>
    <row r="677" spans="1:5" ht="19">
      <c r="A677" s="372"/>
      <c r="B677" s="322"/>
      <c r="D677" s="535"/>
      <c r="E677" s="498"/>
    </row>
    <row r="678" spans="1:5" ht="19">
      <c r="A678" s="372"/>
      <c r="B678" s="322"/>
      <c r="D678" s="535"/>
      <c r="E678" s="498"/>
    </row>
    <row r="679" spans="1:5" ht="19">
      <c r="A679" s="372"/>
      <c r="B679" s="322"/>
      <c r="D679" s="535"/>
      <c r="E679" s="498"/>
    </row>
    <row r="680" spans="1:5" ht="19">
      <c r="A680" s="372"/>
      <c r="B680" s="322"/>
      <c r="D680" s="535"/>
      <c r="E680" s="498"/>
    </row>
    <row r="681" spans="1:5" ht="19">
      <c r="A681" s="372"/>
      <c r="B681" s="322"/>
      <c r="D681" s="535"/>
      <c r="E681" s="498"/>
    </row>
    <row r="682" spans="1:5" ht="19">
      <c r="A682" s="372"/>
      <c r="B682" s="322"/>
      <c r="D682" s="535"/>
      <c r="E682" s="498"/>
    </row>
    <row r="683" spans="1:5" ht="19">
      <c r="A683" s="372"/>
      <c r="B683" s="322"/>
      <c r="D683" s="535"/>
      <c r="E683" s="498"/>
    </row>
    <row r="684" spans="1:5" ht="19">
      <c r="A684" s="372"/>
      <c r="B684" s="322"/>
      <c r="D684" s="535"/>
      <c r="E684" s="498"/>
    </row>
    <row r="685" spans="1:5" ht="19">
      <c r="A685" s="372"/>
      <c r="B685" s="322"/>
      <c r="D685" s="535"/>
      <c r="E685" s="498"/>
    </row>
    <row r="686" spans="1:5" ht="19">
      <c r="A686" s="372"/>
      <c r="B686" s="322"/>
      <c r="D686" s="535"/>
      <c r="E686" s="498"/>
    </row>
    <row r="687" spans="1:5" ht="19">
      <c r="A687" s="372"/>
      <c r="B687" s="322"/>
      <c r="D687" s="535"/>
      <c r="E687" s="498"/>
    </row>
    <row r="688" spans="1:5" ht="19">
      <c r="A688" s="372"/>
      <c r="B688" s="322"/>
      <c r="D688" s="535"/>
      <c r="E688" s="498"/>
    </row>
    <row r="689" spans="1:5" ht="19">
      <c r="A689" s="372"/>
      <c r="B689" s="322"/>
      <c r="D689" s="535"/>
      <c r="E689" s="498"/>
    </row>
    <row r="690" spans="1:5" ht="19">
      <c r="A690" s="372"/>
      <c r="B690" s="322"/>
      <c r="D690" s="535"/>
      <c r="E690" s="498"/>
    </row>
    <row r="691" spans="1:5" ht="19">
      <c r="A691" s="372"/>
      <c r="B691" s="322"/>
      <c r="D691" s="535"/>
      <c r="E691" s="498"/>
    </row>
    <row r="692" spans="1:5" ht="19">
      <c r="A692" s="372"/>
      <c r="B692" s="322"/>
      <c r="D692" s="535"/>
      <c r="E692" s="498"/>
    </row>
    <row r="693" spans="1:5" ht="19">
      <c r="A693" s="372"/>
      <c r="B693" s="322"/>
      <c r="D693" s="535"/>
      <c r="E693" s="498"/>
    </row>
    <row r="694" spans="1:5" ht="19">
      <c r="A694" s="372"/>
      <c r="B694" s="322"/>
      <c r="D694" s="535"/>
      <c r="E694" s="498"/>
    </row>
    <row r="695" spans="1:5" ht="19">
      <c r="A695" s="372"/>
      <c r="B695" s="322"/>
      <c r="D695" s="535"/>
      <c r="E695" s="498"/>
    </row>
    <row r="696" spans="1:5" ht="19">
      <c r="A696" s="372"/>
      <c r="B696" s="322"/>
      <c r="D696" s="535"/>
      <c r="E696" s="498"/>
    </row>
    <row r="697" spans="1:5" ht="19">
      <c r="A697" s="372"/>
      <c r="B697" s="322"/>
      <c r="D697" s="535"/>
      <c r="E697" s="498"/>
    </row>
    <row r="698" spans="1:5" ht="19">
      <c r="A698" s="372"/>
      <c r="B698" s="322"/>
      <c r="D698" s="535"/>
      <c r="E698" s="498"/>
    </row>
    <row r="699" spans="1:5" ht="19">
      <c r="A699" s="372"/>
      <c r="B699" s="322"/>
      <c r="D699" s="535"/>
      <c r="E699" s="498"/>
    </row>
    <row r="700" spans="1:5" ht="19">
      <c r="A700" s="372"/>
      <c r="B700" s="322"/>
      <c r="D700" s="535"/>
      <c r="E700" s="498"/>
    </row>
    <row r="701" spans="1:5" ht="19">
      <c r="A701" s="372"/>
      <c r="B701" s="322"/>
      <c r="D701" s="535"/>
      <c r="E701" s="498"/>
    </row>
    <row r="702" spans="1:5" ht="19">
      <c r="A702" s="372"/>
      <c r="B702" s="322"/>
      <c r="D702" s="535"/>
      <c r="E702" s="498"/>
    </row>
    <row r="703" spans="1:5" ht="19">
      <c r="A703" s="372"/>
      <c r="B703" s="322"/>
      <c r="D703" s="535"/>
      <c r="E703" s="498"/>
    </row>
    <row r="704" spans="1:5" ht="19">
      <c r="A704" s="372"/>
      <c r="B704" s="322"/>
      <c r="D704" s="535"/>
      <c r="E704" s="498"/>
    </row>
    <row r="705" spans="1:5" ht="19">
      <c r="A705" s="372"/>
      <c r="B705" s="322"/>
      <c r="D705" s="535"/>
      <c r="E705" s="498"/>
    </row>
    <row r="706" spans="1:5" ht="19">
      <c r="A706" s="372"/>
      <c r="B706" s="322"/>
      <c r="D706" s="535"/>
      <c r="E706" s="498"/>
    </row>
    <row r="707" spans="1:5" ht="19">
      <c r="A707" s="372"/>
      <c r="B707" s="322"/>
      <c r="D707" s="535"/>
      <c r="E707" s="498"/>
    </row>
    <row r="708" spans="1:5" ht="19">
      <c r="A708" s="372"/>
      <c r="B708" s="322"/>
      <c r="D708" s="535"/>
      <c r="E708" s="498"/>
    </row>
    <row r="709" spans="1:5" ht="19">
      <c r="A709" s="372"/>
      <c r="B709" s="322"/>
      <c r="D709" s="535"/>
      <c r="E709" s="498"/>
    </row>
    <row r="710" spans="1:5" ht="19">
      <c r="A710" s="372"/>
      <c r="B710" s="322"/>
      <c r="D710" s="535"/>
      <c r="E710" s="498"/>
    </row>
    <row r="711" spans="1:5" ht="19">
      <c r="A711" s="372"/>
      <c r="B711" s="322"/>
      <c r="D711" s="535"/>
      <c r="E711" s="498"/>
    </row>
    <row r="712" spans="1:5" ht="19">
      <c r="A712" s="372"/>
      <c r="B712" s="322"/>
      <c r="D712" s="535"/>
      <c r="E712" s="498"/>
    </row>
    <row r="713" spans="1:5" ht="19">
      <c r="A713" s="372"/>
      <c r="B713" s="322"/>
      <c r="D713" s="535"/>
      <c r="E713" s="498"/>
    </row>
    <row r="714" spans="1:5" ht="19">
      <c r="A714" s="372"/>
      <c r="B714" s="322"/>
      <c r="D714" s="535"/>
      <c r="E714" s="498"/>
    </row>
    <row r="715" spans="1:5" ht="19">
      <c r="A715" s="372"/>
      <c r="B715" s="322"/>
      <c r="D715" s="535"/>
      <c r="E715" s="498"/>
    </row>
    <row r="716" spans="1:5" ht="19">
      <c r="A716" s="372"/>
      <c r="B716" s="322"/>
      <c r="D716" s="535"/>
      <c r="E716" s="498"/>
    </row>
    <row r="717" spans="1:5" ht="19">
      <c r="A717" s="372"/>
      <c r="B717" s="322"/>
      <c r="D717" s="535"/>
      <c r="E717" s="498"/>
    </row>
    <row r="718" spans="1:5" ht="19">
      <c r="A718" s="372"/>
      <c r="B718" s="322"/>
      <c r="D718" s="535"/>
      <c r="E718" s="498"/>
    </row>
    <row r="719" spans="1:5" ht="19">
      <c r="A719" s="372"/>
      <c r="B719" s="322"/>
      <c r="D719" s="535"/>
      <c r="E719" s="498"/>
    </row>
    <row r="720" spans="1:5" ht="19">
      <c r="A720" s="372"/>
      <c r="B720" s="322"/>
      <c r="D720" s="535"/>
      <c r="E720" s="498"/>
    </row>
    <row r="721" spans="1:5" ht="19">
      <c r="A721" s="372"/>
      <c r="B721" s="322"/>
      <c r="D721" s="535"/>
      <c r="E721" s="498"/>
    </row>
    <row r="722" spans="1:5" ht="19">
      <c r="A722" s="372"/>
      <c r="B722" s="322"/>
      <c r="D722" s="535"/>
      <c r="E722" s="498"/>
    </row>
    <row r="723" spans="1:5" ht="19">
      <c r="A723" s="372"/>
      <c r="B723" s="322"/>
      <c r="D723" s="535"/>
      <c r="E723" s="498"/>
    </row>
    <row r="724" spans="1:5" ht="19">
      <c r="A724" s="372"/>
      <c r="B724" s="322"/>
      <c r="D724" s="535"/>
      <c r="E724" s="498"/>
    </row>
    <row r="725" spans="1:5" ht="19">
      <c r="A725" s="372"/>
      <c r="B725" s="322"/>
      <c r="D725" s="535"/>
      <c r="E725" s="498"/>
    </row>
    <row r="726" spans="1:5" ht="19">
      <c r="A726" s="372"/>
      <c r="B726" s="322"/>
      <c r="D726" s="535"/>
      <c r="E726" s="498"/>
    </row>
    <row r="727" spans="1:5" ht="19">
      <c r="A727" s="372"/>
      <c r="B727" s="322"/>
      <c r="D727" s="535"/>
      <c r="E727" s="498"/>
    </row>
    <row r="728" spans="1:5" ht="19">
      <c r="A728" s="372"/>
      <c r="B728" s="322"/>
      <c r="D728" s="535"/>
      <c r="E728" s="498"/>
    </row>
    <row r="729" spans="1:5" ht="19">
      <c r="A729" s="372"/>
      <c r="B729" s="322"/>
      <c r="D729" s="535"/>
      <c r="E729" s="498"/>
    </row>
    <row r="730" spans="1:5" ht="19">
      <c r="A730" s="372"/>
      <c r="B730" s="322"/>
      <c r="D730" s="535"/>
      <c r="E730" s="498"/>
    </row>
    <row r="731" spans="1:5" ht="19">
      <c r="A731" s="372"/>
      <c r="B731" s="322"/>
      <c r="D731" s="535"/>
      <c r="E731" s="498"/>
    </row>
    <row r="732" spans="1:5" ht="19">
      <c r="A732" s="372"/>
      <c r="B732" s="322"/>
      <c r="D732" s="535"/>
      <c r="E732" s="498"/>
    </row>
    <row r="733" spans="1:5" ht="19">
      <c r="A733" s="372"/>
      <c r="B733" s="322"/>
      <c r="D733" s="535"/>
      <c r="E733" s="498"/>
    </row>
    <row r="734" spans="1:5" ht="19">
      <c r="A734" s="372"/>
      <c r="B734" s="322"/>
      <c r="D734" s="535"/>
      <c r="E734" s="498"/>
    </row>
    <row r="735" spans="1:5" ht="19">
      <c r="A735" s="372"/>
      <c r="B735" s="322"/>
      <c r="D735" s="535"/>
      <c r="E735" s="498"/>
    </row>
    <row r="736" spans="1:5" ht="19">
      <c r="A736" s="372"/>
      <c r="B736" s="322"/>
      <c r="D736" s="535"/>
      <c r="E736" s="498"/>
    </row>
    <row r="737" spans="1:5" ht="19">
      <c r="A737" s="372"/>
      <c r="B737" s="322"/>
      <c r="D737" s="535"/>
      <c r="E737" s="498"/>
    </row>
    <row r="738" spans="1:5" ht="19">
      <c r="A738" s="372"/>
      <c r="B738" s="322"/>
      <c r="D738" s="535"/>
      <c r="E738" s="498"/>
    </row>
    <row r="739" spans="1:5" ht="19">
      <c r="A739" s="372"/>
      <c r="B739" s="322"/>
      <c r="D739" s="535"/>
      <c r="E739" s="498"/>
    </row>
    <row r="740" spans="1:5" ht="19">
      <c r="A740" s="372"/>
      <c r="B740" s="322"/>
      <c r="D740" s="535"/>
      <c r="E740" s="498"/>
    </row>
    <row r="741" spans="1:5" ht="19">
      <c r="A741" s="372"/>
      <c r="B741" s="322"/>
      <c r="D741" s="535"/>
      <c r="E741" s="498"/>
    </row>
    <row r="742" spans="1:5" ht="19">
      <c r="A742" s="372"/>
      <c r="B742" s="322"/>
      <c r="D742" s="535"/>
      <c r="E742" s="498"/>
    </row>
    <row r="743" spans="1:5" ht="19">
      <c r="A743" s="372"/>
      <c r="B743" s="322"/>
      <c r="D743" s="535"/>
      <c r="E743" s="498"/>
    </row>
    <row r="744" spans="1:5" ht="19">
      <c r="A744" s="372"/>
      <c r="B744" s="322"/>
      <c r="D744" s="535"/>
      <c r="E744" s="498"/>
    </row>
    <row r="745" spans="1:5" ht="19">
      <c r="A745" s="372"/>
      <c r="B745" s="322"/>
      <c r="D745" s="535"/>
      <c r="E745" s="498"/>
    </row>
    <row r="746" spans="1:5" ht="19">
      <c r="A746" s="372"/>
      <c r="B746" s="322"/>
      <c r="D746" s="535"/>
      <c r="E746" s="498"/>
    </row>
    <row r="747" spans="1:5" ht="19">
      <c r="A747" s="372"/>
      <c r="B747" s="322"/>
      <c r="D747" s="535"/>
      <c r="E747" s="498"/>
    </row>
    <row r="748" spans="1:5" ht="19">
      <c r="A748" s="372"/>
      <c r="B748" s="322"/>
      <c r="D748" s="535"/>
      <c r="E748" s="498"/>
    </row>
    <row r="749" spans="1:5" ht="19">
      <c r="A749" s="372"/>
      <c r="B749" s="322"/>
      <c r="D749" s="535"/>
      <c r="E749" s="498"/>
    </row>
    <row r="750" spans="1:5" ht="19">
      <c r="A750" s="372"/>
      <c r="B750" s="322"/>
      <c r="D750" s="535"/>
      <c r="E750" s="498"/>
    </row>
    <row r="751" spans="1:5" ht="19">
      <c r="A751" s="372"/>
      <c r="B751" s="322"/>
      <c r="D751" s="535"/>
      <c r="E751" s="498"/>
    </row>
    <row r="752" spans="1:5" ht="19">
      <c r="A752" s="372"/>
      <c r="B752" s="322"/>
      <c r="D752" s="535"/>
      <c r="E752" s="498"/>
    </row>
    <row r="753" spans="1:5" ht="19">
      <c r="A753" s="372"/>
      <c r="B753" s="322"/>
      <c r="D753" s="535"/>
      <c r="E753" s="498"/>
    </row>
    <row r="754" spans="1:5" ht="19">
      <c r="A754" s="372"/>
      <c r="B754" s="322"/>
      <c r="D754" s="535"/>
      <c r="E754" s="498"/>
    </row>
    <row r="755" spans="1:5" ht="19">
      <c r="A755" s="372"/>
      <c r="B755" s="322"/>
      <c r="D755" s="535"/>
      <c r="E755" s="498"/>
    </row>
    <row r="756" spans="1:5" ht="19">
      <c r="A756" s="372"/>
      <c r="B756" s="322"/>
      <c r="D756" s="535"/>
      <c r="E756" s="498"/>
    </row>
    <row r="757" spans="1:5" ht="19">
      <c r="A757" s="372"/>
      <c r="B757" s="322"/>
      <c r="D757" s="535"/>
      <c r="E757" s="498"/>
    </row>
    <row r="758" spans="1:5" ht="19">
      <c r="A758" s="372"/>
      <c r="B758" s="322"/>
      <c r="D758" s="535"/>
      <c r="E758" s="498"/>
    </row>
    <row r="759" spans="1:5" ht="19">
      <c r="A759" s="372"/>
      <c r="B759" s="322"/>
      <c r="D759" s="535"/>
      <c r="E759" s="498"/>
    </row>
    <row r="760" spans="1:5" ht="19">
      <c r="A760" s="372"/>
      <c r="B760" s="322"/>
      <c r="D760" s="535"/>
      <c r="E760" s="498"/>
    </row>
    <row r="761" spans="1:5" ht="19">
      <c r="A761" s="372"/>
      <c r="B761" s="322"/>
      <c r="D761" s="535"/>
      <c r="E761" s="498"/>
    </row>
    <row r="762" spans="1:5" ht="19">
      <c r="A762" s="372"/>
      <c r="B762" s="322"/>
      <c r="D762" s="535"/>
      <c r="E762" s="498"/>
    </row>
    <row r="763" spans="1:5" ht="19">
      <c r="A763" s="372"/>
      <c r="B763" s="322"/>
      <c r="D763" s="535"/>
      <c r="E763" s="498"/>
    </row>
    <row r="764" spans="1:5" ht="19">
      <c r="A764" s="372"/>
      <c r="B764" s="322"/>
      <c r="D764" s="535"/>
      <c r="E764" s="498"/>
    </row>
    <row r="765" spans="1:5" ht="19">
      <c r="A765" s="372"/>
      <c r="B765" s="322"/>
      <c r="D765" s="535"/>
      <c r="E765" s="498"/>
    </row>
    <row r="766" spans="1:5" ht="19">
      <c r="A766" s="372"/>
      <c r="B766" s="322"/>
      <c r="D766" s="535"/>
      <c r="E766" s="498"/>
    </row>
    <row r="767" spans="1:5" ht="19">
      <c r="A767" s="372"/>
      <c r="B767" s="322"/>
      <c r="D767" s="535"/>
      <c r="E767" s="498"/>
    </row>
    <row r="768" spans="1:5" ht="19">
      <c r="A768" s="372"/>
      <c r="B768" s="322"/>
      <c r="D768" s="535"/>
      <c r="E768" s="498"/>
    </row>
    <row r="769" spans="1:5" ht="19">
      <c r="A769" s="372"/>
      <c r="B769" s="322"/>
      <c r="D769" s="535"/>
      <c r="E769" s="498"/>
    </row>
    <row r="770" spans="1:5" ht="19">
      <c r="A770" s="372"/>
      <c r="B770" s="322"/>
      <c r="D770" s="535"/>
      <c r="E770" s="498"/>
    </row>
    <row r="771" spans="1:5" ht="19">
      <c r="A771" s="372"/>
      <c r="B771" s="322"/>
      <c r="D771" s="535"/>
      <c r="E771" s="498"/>
    </row>
    <row r="772" spans="1:5" ht="19">
      <c r="A772" s="372"/>
      <c r="B772" s="322"/>
      <c r="D772" s="535"/>
      <c r="E772" s="498"/>
    </row>
    <row r="773" spans="1:5" ht="19">
      <c r="A773" s="372"/>
      <c r="B773" s="322"/>
      <c r="D773" s="535"/>
      <c r="E773" s="498"/>
    </row>
    <row r="774" spans="1:5" ht="19">
      <c r="A774" s="372"/>
      <c r="B774" s="322"/>
      <c r="D774" s="535"/>
      <c r="E774" s="498"/>
    </row>
    <row r="775" spans="1:5" ht="19">
      <c r="A775" s="372"/>
      <c r="B775" s="322"/>
      <c r="D775" s="535"/>
      <c r="E775" s="498"/>
    </row>
    <row r="776" spans="1:5" ht="19">
      <c r="A776" s="372"/>
      <c r="B776" s="322"/>
      <c r="D776" s="535"/>
      <c r="E776" s="498"/>
    </row>
    <row r="777" spans="1:5" ht="19">
      <c r="A777" s="372"/>
      <c r="B777" s="322"/>
      <c r="D777" s="535"/>
      <c r="E777" s="498"/>
    </row>
    <row r="778" spans="1:5" ht="19">
      <c r="A778" s="372"/>
      <c r="B778" s="322"/>
      <c r="D778" s="535"/>
      <c r="E778" s="498"/>
    </row>
    <row r="779" spans="1:5" ht="19">
      <c r="A779" s="372"/>
      <c r="B779" s="322"/>
      <c r="D779" s="535"/>
      <c r="E779" s="498"/>
    </row>
    <row r="780" spans="1:5" ht="19">
      <c r="A780" s="372"/>
      <c r="B780" s="322"/>
      <c r="D780" s="535"/>
      <c r="E780" s="498"/>
    </row>
    <row r="781" spans="1:5" ht="19">
      <c r="A781" s="372"/>
      <c r="B781" s="322"/>
      <c r="D781" s="535"/>
      <c r="E781" s="498"/>
    </row>
    <row r="782" spans="1:5" ht="19">
      <c r="A782" s="372"/>
      <c r="B782" s="322"/>
      <c r="D782" s="535"/>
      <c r="E782" s="498"/>
    </row>
    <row r="783" spans="1:5" ht="19">
      <c r="A783" s="372"/>
      <c r="B783" s="322"/>
      <c r="D783" s="535"/>
      <c r="E783" s="498"/>
    </row>
    <row r="784" spans="1:5" ht="19">
      <c r="A784" s="372"/>
      <c r="B784" s="322"/>
      <c r="D784" s="535"/>
      <c r="E784" s="498"/>
    </row>
    <row r="785" spans="1:5" ht="19">
      <c r="A785" s="372"/>
      <c r="B785" s="322"/>
      <c r="D785" s="535"/>
      <c r="E785" s="498"/>
    </row>
    <row r="786" spans="1:5" ht="19">
      <c r="A786" s="372"/>
      <c r="B786" s="322"/>
      <c r="D786" s="535"/>
      <c r="E786" s="498"/>
    </row>
    <row r="787" spans="1:5" ht="19">
      <c r="A787" s="372"/>
      <c r="B787" s="322"/>
      <c r="D787" s="535"/>
      <c r="E787" s="498"/>
    </row>
    <row r="788" spans="1:5" ht="19">
      <c r="A788" s="372"/>
      <c r="B788" s="322"/>
      <c r="D788" s="535"/>
      <c r="E788" s="498"/>
    </row>
    <row r="789" spans="1:5" ht="19">
      <c r="A789" s="372"/>
      <c r="B789" s="322"/>
      <c r="D789" s="535"/>
      <c r="E789" s="498"/>
    </row>
    <row r="790" spans="1:5" ht="19">
      <c r="A790" s="372"/>
      <c r="B790" s="322"/>
      <c r="D790" s="535"/>
      <c r="E790" s="498"/>
    </row>
    <row r="791" spans="1:5" ht="19">
      <c r="A791" s="372"/>
      <c r="B791" s="322"/>
      <c r="D791" s="535"/>
      <c r="E791" s="498"/>
    </row>
    <row r="792" spans="1:5" ht="19">
      <c r="A792" s="372"/>
      <c r="B792" s="322"/>
      <c r="D792" s="535"/>
      <c r="E792" s="498"/>
    </row>
    <row r="793" spans="1:5" ht="19">
      <c r="A793" s="372"/>
      <c r="B793" s="322"/>
      <c r="D793" s="535"/>
      <c r="E793" s="498"/>
    </row>
    <row r="794" spans="1:5" ht="19">
      <c r="A794" s="372"/>
      <c r="B794" s="322"/>
      <c r="D794" s="535"/>
      <c r="E794" s="498"/>
    </row>
    <row r="795" spans="1:5" ht="19">
      <c r="A795" s="372"/>
      <c r="B795" s="322"/>
      <c r="D795" s="535"/>
      <c r="E795" s="498"/>
    </row>
    <row r="796" spans="1:5" ht="19">
      <c r="A796" s="372"/>
      <c r="B796" s="322"/>
      <c r="D796" s="535"/>
      <c r="E796" s="498"/>
    </row>
    <row r="797" spans="1:5" ht="19">
      <c r="A797" s="372"/>
      <c r="B797" s="322"/>
      <c r="D797" s="535"/>
      <c r="E797" s="498"/>
    </row>
    <row r="798" spans="1:5" ht="19">
      <c r="A798" s="372"/>
      <c r="B798" s="322"/>
      <c r="D798" s="535"/>
      <c r="E798" s="498"/>
    </row>
    <row r="799" spans="1:5" ht="19">
      <c r="A799" s="372"/>
      <c r="B799" s="322"/>
      <c r="D799" s="535"/>
      <c r="E799" s="498"/>
    </row>
    <row r="800" spans="1:5" ht="19">
      <c r="A800" s="372"/>
      <c r="B800" s="322"/>
      <c r="D800" s="535"/>
      <c r="E800" s="498"/>
    </row>
    <row r="801" spans="1:5" ht="19">
      <c r="A801" s="372"/>
      <c r="B801" s="322"/>
      <c r="D801" s="535"/>
      <c r="E801" s="498"/>
    </row>
    <row r="802" spans="1:5" ht="19">
      <c r="A802" s="372"/>
      <c r="B802" s="322"/>
      <c r="D802" s="535"/>
      <c r="E802" s="498"/>
    </row>
    <row r="803" spans="1:5" ht="19">
      <c r="A803" s="372"/>
      <c r="B803" s="322"/>
      <c r="D803" s="535"/>
      <c r="E803" s="498"/>
    </row>
    <row r="804" spans="1:5" ht="19">
      <c r="A804" s="372"/>
      <c r="B804" s="322"/>
      <c r="D804" s="535"/>
      <c r="E804" s="498"/>
    </row>
    <row r="805" spans="1:5" ht="19">
      <c r="A805" s="372"/>
      <c r="B805" s="322"/>
      <c r="D805" s="535"/>
      <c r="E805" s="498"/>
    </row>
    <row r="806" spans="1:5" ht="19">
      <c r="A806" s="372"/>
      <c r="B806" s="322"/>
      <c r="D806" s="535"/>
      <c r="E806" s="498"/>
    </row>
    <row r="807" spans="1:5" ht="19">
      <c r="A807" s="372"/>
      <c r="B807" s="322"/>
      <c r="D807" s="535"/>
      <c r="E807" s="498"/>
    </row>
    <row r="808" spans="1:5" ht="19">
      <c r="A808" s="372"/>
      <c r="B808" s="322"/>
      <c r="D808" s="535"/>
      <c r="E808" s="498"/>
    </row>
    <row r="809" spans="1:5" ht="19">
      <c r="A809" s="372"/>
      <c r="B809" s="322"/>
      <c r="D809" s="535"/>
      <c r="E809" s="498"/>
    </row>
    <row r="810" spans="1:5" ht="19">
      <c r="A810" s="372"/>
      <c r="B810" s="322"/>
      <c r="D810" s="535"/>
      <c r="E810" s="498"/>
    </row>
    <row r="811" spans="1:5" ht="19">
      <c r="A811" s="372"/>
      <c r="B811" s="322"/>
      <c r="D811" s="535"/>
      <c r="E811" s="498"/>
    </row>
    <row r="812" spans="1:5" ht="19">
      <c r="A812" s="372"/>
      <c r="B812" s="322"/>
      <c r="D812" s="535"/>
      <c r="E812" s="498"/>
    </row>
    <row r="813" spans="1:5" ht="19">
      <c r="A813" s="372"/>
      <c r="B813" s="322"/>
      <c r="D813" s="535"/>
      <c r="E813" s="498"/>
    </row>
    <row r="814" spans="1:5" ht="19">
      <c r="A814" s="372"/>
      <c r="B814" s="322"/>
      <c r="D814" s="535"/>
      <c r="E814" s="498"/>
    </row>
    <row r="815" spans="1:5" ht="19">
      <c r="A815" s="372"/>
      <c r="B815" s="322"/>
      <c r="D815" s="535"/>
      <c r="E815" s="498"/>
    </row>
    <row r="816" spans="1:5" ht="19">
      <c r="A816" s="372"/>
      <c r="B816" s="322"/>
      <c r="D816" s="535"/>
      <c r="E816" s="498"/>
    </row>
    <row r="817" spans="1:5" ht="19">
      <c r="A817" s="372"/>
      <c r="B817" s="322"/>
      <c r="D817" s="535"/>
      <c r="E817" s="498"/>
    </row>
    <row r="818" spans="1:5" ht="19">
      <c r="A818" s="372"/>
      <c r="B818" s="322"/>
      <c r="D818" s="535"/>
      <c r="E818" s="498"/>
    </row>
    <row r="819" spans="1:5" ht="19">
      <c r="A819" s="372"/>
      <c r="B819" s="322"/>
      <c r="D819" s="535"/>
      <c r="E819" s="498"/>
    </row>
    <row r="820" spans="1:5" ht="19">
      <c r="A820" s="372"/>
      <c r="B820" s="322"/>
      <c r="D820" s="535"/>
      <c r="E820" s="498"/>
    </row>
    <row r="821" spans="1:5" ht="19">
      <c r="A821" s="372"/>
      <c r="B821" s="322"/>
      <c r="D821" s="535"/>
      <c r="E821" s="498"/>
    </row>
    <row r="822" spans="1:5" ht="19">
      <c r="A822" s="372"/>
      <c r="B822" s="322"/>
      <c r="D822" s="535"/>
      <c r="E822" s="498"/>
    </row>
    <row r="823" spans="1:5" ht="19">
      <c r="A823" s="372"/>
      <c r="B823" s="322"/>
      <c r="D823" s="535"/>
      <c r="E823" s="498"/>
    </row>
    <row r="824" spans="1:5" ht="19">
      <c r="A824" s="372"/>
      <c r="B824" s="322"/>
      <c r="D824" s="535"/>
      <c r="E824" s="498"/>
    </row>
    <row r="825" spans="1:5" ht="19">
      <c r="A825" s="372"/>
      <c r="B825" s="322"/>
      <c r="D825" s="535"/>
      <c r="E825" s="498"/>
    </row>
    <row r="826" spans="1:5" ht="19">
      <c r="A826" s="372"/>
      <c r="B826" s="322"/>
      <c r="D826" s="535"/>
      <c r="E826" s="498"/>
    </row>
    <row r="827" spans="1:5" ht="19">
      <c r="A827" s="372"/>
      <c r="B827" s="322"/>
      <c r="D827" s="535"/>
      <c r="E827" s="498"/>
    </row>
    <row r="828" spans="1:5" ht="19">
      <c r="A828" s="372"/>
      <c r="B828" s="322"/>
      <c r="D828" s="535"/>
      <c r="E828" s="498"/>
    </row>
    <row r="829" spans="1:5" ht="19">
      <c r="A829" s="372"/>
      <c r="B829" s="322"/>
      <c r="D829" s="535"/>
      <c r="E829" s="498"/>
    </row>
    <row r="830" spans="1:5" ht="19">
      <c r="A830" s="372"/>
      <c r="B830" s="322"/>
      <c r="D830" s="535"/>
      <c r="E830" s="498"/>
    </row>
    <row r="831" spans="1:5" ht="19">
      <c r="A831" s="372"/>
      <c r="B831" s="322"/>
      <c r="D831" s="535"/>
      <c r="E831" s="498"/>
    </row>
    <row r="832" spans="1:5" ht="19">
      <c r="A832" s="372"/>
      <c r="B832" s="322"/>
      <c r="D832" s="535"/>
      <c r="E832" s="498"/>
    </row>
    <row r="833" spans="1:5" ht="19">
      <c r="A833" s="372"/>
      <c r="B833" s="322"/>
      <c r="D833" s="535"/>
      <c r="E833" s="498"/>
    </row>
    <row r="834" spans="1:5" ht="19">
      <c r="A834" s="372"/>
      <c r="B834" s="322"/>
      <c r="D834" s="535"/>
      <c r="E834" s="498"/>
    </row>
    <row r="835" spans="1:5" ht="19">
      <c r="A835" s="372"/>
      <c r="B835" s="322"/>
      <c r="D835" s="535"/>
      <c r="E835" s="498"/>
    </row>
    <row r="836" spans="1:5" ht="19">
      <c r="A836" s="372"/>
      <c r="B836" s="322"/>
      <c r="D836" s="535"/>
      <c r="E836" s="498"/>
    </row>
    <row r="837" spans="1:5" ht="19">
      <c r="A837" s="372"/>
      <c r="B837" s="322"/>
      <c r="D837" s="535"/>
      <c r="E837" s="498"/>
    </row>
    <row r="838" spans="1:5" ht="19">
      <c r="A838" s="372"/>
      <c r="B838" s="322"/>
      <c r="D838" s="535"/>
      <c r="E838" s="498"/>
    </row>
    <row r="839" spans="1:5" ht="19">
      <c r="A839" s="372"/>
      <c r="B839" s="322"/>
      <c r="D839" s="535"/>
      <c r="E839" s="498"/>
    </row>
    <row r="840" spans="1:5" ht="19">
      <c r="A840" s="372"/>
      <c r="B840" s="322"/>
      <c r="D840" s="535"/>
      <c r="E840" s="498"/>
    </row>
    <row r="841" spans="1:5" ht="19">
      <c r="A841" s="372"/>
      <c r="B841" s="322"/>
      <c r="D841" s="535"/>
      <c r="E841" s="498"/>
    </row>
    <row r="842" spans="1:5" ht="19">
      <c r="A842" s="372"/>
      <c r="B842" s="322"/>
      <c r="D842" s="535"/>
      <c r="E842" s="498"/>
    </row>
    <row r="843" spans="1:5" ht="19">
      <c r="A843" s="372"/>
      <c r="B843" s="322"/>
      <c r="D843" s="535"/>
      <c r="E843" s="498"/>
    </row>
    <row r="844" spans="1:5" ht="19">
      <c r="A844" s="372"/>
      <c r="B844" s="322"/>
      <c r="D844" s="535"/>
      <c r="E844" s="498"/>
    </row>
    <row r="845" spans="1:5" ht="19">
      <c r="A845" s="372"/>
      <c r="B845" s="322"/>
      <c r="D845" s="535"/>
      <c r="E845" s="498"/>
    </row>
    <row r="846" spans="1:5" ht="19">
      <c r="A846" s="372"/>
      <c r="B846" s="322"/>
      <c r="D846" s="535"/>
      <c r="E846" s="498"/>
    </row>
    <row r="847" spans="1:5" ht="19">
      <c r="A847" s="372"/>
      <c r="B847" s="322"/>
      <c r="D847" s="535"/>
      <c r="E847" s="498"/>
    </row>
    <row r="848" spans="1:5" ht="19">
      <c r="A848" s="372"/>
      <c r="B848" s="322"/>
      <c r="D848" s="535"/>
      <c r="E848" s="498"/>
    </row>
    <row r="849" spans="1:5" ht="19">
      <c r="A849" s="372"/>
      <c r="B849" s="322"/>
      <c r="D849" s="535"/>
      <c r="E849" s="498"/>
    </row>
    <row r="850" spans="1:5" ht="19">
      <c r="A850" s="372"/>
      <c r="B850" s="322"/>
      <c r="D850" s="535"/>
      <c r="E850" s="498"/>
    </row>
    <row r="851" spans="1:5" ht="19">
      <c r="A851" s="372"/>
      <c r="B851" s="322"/>
      <c r="D851" s="535"/>
      <c r="E851" s="498"/>
    </row>
    <row r="852" spans="1:5" ht="19">
      <c r="A852" s="372"/>
      <c r="B852" s="322"/>
      <c r="D852" s="535"/>
      <c r="E852" s="498"/>
    </row>
    <row r="853" spans="1:5" ht="19">
      <c r="A853" s="372"/>
      <c r="B853" s="322"/>
      <c r="D853" s="535"/>
      <c r="E853" s="498"/>
    </row>
    <row r="854" spans="1:5" ht="19">
      <c r="A854" s="372"/>
      <c r="B854" s="322"/>
      <c r="D854" s="535"/>
      <c r="E854" s="498"/>
    </row>
    <row r="855" spans="1:5" ht="19">
      <c r="A855" s="372"/>
      <c r="B855" s="322"/>
      <c r="D855" s="535"/>
      <c r="E855" s="498"/>
    </row>
    <row r="856" spans="1:5" ht="19">
      <c r="A856" s="372"/>
      <c r="B856" s="322"/>
      <c r="D856" s="535"/>
      <c r="E856" s="498"/>
    </row>
    <row r="857" spans="1:5" ht="19">
      <c r="A857" s="372"/>
      <c r="B857" s="322"/>
      <c r="D857" s="535"/>
      <c r="E857" s="498"/>
    </row>
    <row r="858" spans="1:5" ht="19">
      <c r="A858" s="372"/>
      <c r="B858" s="322"/>
      <c r="D858" s="535"/>
      <c r="E858" s="498"/>
    </row>
    <row r="859" spans="1:5" ht="19">
      <c r="A859" s="372"/>
      <c r="B859" s="322"/>
      <c r="D859" s="535"/>
      <c r="E859" s="498"/>
    </row>
    <row r="860" spans="1:5" ht="19">
      <c r="A860" s="372"/>
      <c r="B860" s="322"/>
      <c r="D860" s="535"/>
      <c r="E860" s="498"/>
    </row>
    <row r="861" spans="1:5" ht="19">
      <c r="A861" s="372"/>
      <c r="B861" s="322"/>
      <c r="D861" s="535"/>
      <c r="E861" s="498"/>
    </row>
    <row r="862" spans="1:5" ht="19">
      <c r="A862" s="372"/>
      <c r="B862" s="322"/>
      <c r="D862" s="535"/>
      <c r="E862" s="498"/>
    </row>
    <row r="863" spans="1:5" ht="19">
      <c r="A863" s="372"/>
      <c r="B863" s="322"/>
      <c r="D863" s="535"/>
      <c r="E863" s="498"/>
    </row>
    <row r="864" spans="1:5" ht="19">
      <c r="A864" s="372"/>
      <c r="B864" s="322"/>
      <c r="D864" s="535"/>
      <c r="E864" s="498"/>
    </row>
    <row r="865" spans="1:5" ht="19">
      <c r="A865" s="372"/>
      <c r="B865" s="322"/>
      <c r="D865" s="535"/>
      <c r="E865" s="498"/>
    </row>
    <row r="866" spans="1:5" ht="19">
      <c r="A866" s="372"/>
      <c r="B866" s="322"/>
      <c r="D866" s="535"/>
      <c r="E866" s="498"/>
    </row>
    <row r="867" spans="1:5" ht="19">
      <c r="A867" s="372"/>
      <c r="B867" s="322"/>
      <c r="D867" s="535"/>
      <c r="E867" s="498"/>
    </row>
    <row r="868" spans="1:5" ht="19">
      <c r="A868" s="372"/>
      <c r="B868" s="322"/>
      <c r="D868" s="535"/>
      <c r="E868" s="498"/>
    </row>
    <row r="869" spans="1:5" ht="19">
      <c r="A869" s="372"/>
      <c r="B869" s="322"/>
      <c r="D869" s="535"/>
      <c r="E869" s="498"/>
    </row>
    <row r="870" spans="1:5" ht="19">
      <c r="A870" s="372"/>
      <c r="B870" s="322"/>
      <c r="D870" s="535"/>
      <c r="E870" s="498"/>
    </row>
    <row r="871" spans="1:5" ht="19">
      <c r="A871" s="372"/>
      <c r="B871" s="322"/>
      <c r="D871" s="535"/>
      <c r="E871" s="498"/>
    </row>
    <row r="872" spans="1:5" ht="19">
      <c r="A872" s="372"/>
      <c r="B872" s="322"/>
      <c r="D872" s="535"/>
      <c r="E872" s="498"/>
    </row>
    <row r="873" spans="1:5" ht="19">
      <c r="A873" s="372"/>
      <c r="B873" s="322"/>
      <c r="D873" s="535"/>
      <c r="E873" s="498"/>
    </row>
    <row r="874" spans="1:5" ht="19">
      <c r="A874" s="372"/>
      <c r="B874" s="322"/>
      <c r="D874" s="535"/>
      <c r="E874" s="498"/>
    </row>
    <row r="875" spans="1:5" ht="19">
      <c r="A875" s="372"/>
      <c r="B875" s="322"/>
      <c r="D875" s="535"/>
      <c r="E875" s="498"/>
    </row>
    <row r="876" spans="1:5" ht="19">
      <c r="A876" s="372"/>
      <c r="B876" s="322"/>
      <c r="D876" s="535"/>
      <c r="E876" s="498"/>
    </row>
    <row r="877" spans="1:5" ht="19">
      <c r="A877" s="372"/>
      <c r="B877" s="322"/>
      <c r="D877" s="535"/>
      <c r="E877" s="498"/>
    </row>
    <row r="878" spans="1:5" ht="19">
      <c r="A878" s="372"/>
      <c r="B878" s="322"/>
      <c r="D878" s="535"/>
      <c r="E878" s="498"/>
    </row>
    <row r="879" spans="1:5" ht="19">
      <c r="A879" s="372"/>
      <c r="B879" s="322"/>
      <c r="D879" s="535"/>
      <c r="E879" s="498"/>
    </row>
    <row r="880" spans="1:5" ht="19">
      <c r="A880" s="372"/>
      <c r="B880" s="322"/>
      <c r="D880" s="535"/>
      <c r="E880" s="498"/>
    </row>
    <row r="881" spans="1:5" ht="19">
      <c r="A881" s="372"/>
      <c r="B881" s="322"/>
      <c r="D881" s="535"/>
      <c r="E881" s="498"/>
    </row>
    <row r="882" spans="1:5" ht="19">
      <c r="A882" s="372"/>
      <c r="B882" s="322"/>
      <c r="D882" s="535"/>
      <c r="E882" s="498"/>
    </row>
    <row r="883" spans="1:5" ht="19">
      <c r="A883" s="372"/>
      <c r="B883" s="322"/>
      <c r="D883" s="535"/>
      <c r="E883" s="498"/>
    </row>
    <row r="884" spans="1:5" ht="19">
      <c r="A884" s="372"/>
      <c r="B884" s="322"/>
      <c r="D884" s="535"/>
      <c r="E884" s="498"/>
    </row>
    <row r="885" spans="1:5" ht="19">
      <c r="A885" s="372"/>
      <c r="B885" s="322"/>
      <c r="D885" s="535"/>
      <c r="E885" s="498"/>
    </row>
    <row r="886" spans="1:5" ht="19">
      <c r="A886" s="372"/>
      <c r="B886" s="322"/>
      <c r="D886" s="535"/>
      <c r="E886" s="498"/>
    </row>
    <row r="887" spans="1:5" ht="19">
      <c r="A887" s="372"/>
      <c r="B887" s="322"/>
      <c r="D887" s="535"/>
      <c r="E887" s="498"/>
    </row>
    <row r="888" spans="1:5" ht="19">
      <c r="A888" s="372"/>
      <c r="B888" s="322"/>
      <c r="D888" s="535"/>
      <c r="E888" s="498"/>
    </row>
    <row r="889" spans="1:5" ht="19">
      <c r="A889" s="372"/>
      <c r="B889" s="322"/>
      <c r="D889" s="535"/>
      <c r="E889" s="498"/>
    </row>
    <row r="890" spans="1:5" ht="19">
      <c r="A890" s="372"/>
      <c r="B890" s="322"/>
      <c r="D890" s="535"/>
      <c r="E890" s="498"/>
    </row>
    <row r="891" spans="1:5" ht="19">
      <c r="A891" s="372"/>
      <c r="B891" s="322"/>
      <c r="D891" s="535"/>
      <c r="E891" s="498"/>
    </row>
    <row r="892" spans="1:5" ht="19">
      <c r="A892" s="372"/>
      <c r="B892" s="322"/>
      <c r="D892" s="535"/>
      <c r="E892" s="498"/>
    </row>
    <row r="893" spans="1:5" ht="19">
      <c r="A893" s="372"/>
      <c r="B893" s="322"/>
      <c r="D893" s="535"/>
      <c r="E893" s="498"/>
    </row>
    <row r="894" spans="1:5" ht="19">
      <c r="A894" s="372"/>
      <c r="B894" s="322"/>
      <c r="D894" s="535"/>
      <c r="E894" s="498"/>
    </row>
    <row r="895" spans="1:5" ht="19">
      <c r="A895" s="372"/>
      <c r="B895" s="322"/>
      <c r="D895" s="535"/>
      <c r="E895" s="498"/>
    </row>
    <row r="896" spans="1:5" ht="19">
      <c r="A896" s="372"/>
      <c r="B896" s="322"/>
      <c r="D896" s="535"/>
      <c r="E896" s="498"/>
    </row>
    <row r="897" spans="1:5" ht="19">
      <c r="A897" s="372"/>
      <c r="B897" s="322"/>
      <c r="D897" s="535"/>
      <c r="E897" s="498"/>
    </row>
    <row r="898" spans="1:5" ht="19">
      <c r="A898" s="372"/>
      <c r="B898" s="322"/>
      <c r="D898" s="535"/>
      <c r="E898" s="498"/>
    </row>
    <row r="899" spans="1:5" ht="19">
      <c r="A899" s="372"/>
      <c r="B899" s="322"/>
      <c r="D899" s="535"/>
      <c r="E899" s="498"/>
    </row>
    <row r="900" spans="1:5" ht="19">
      <c r="A900" s="372"/>
      <c r="B900" s="322"/>
      <c r="D900" s="535"/>
      <c r="E900" s="498"/>
    </row>
    <row r="901" spans="1:5" ht="19">
      <c r="A901" s="372"/>
      <c r="B901" s="322"/>
      <c r="D901" s="535"/>
      <c r="E901" s="498"/>
    </row>
    <row r="902" spans="1:5" ht="19">
      <c r="A902" s="372"/>
      <c r="B902" s="322"/>
      <c r="D902" s="535"/>
      <c r="E902" s="498"/>
    </row>
    <row r="903" spans="1:5" ht="19">
      <c r="A903" s="372"/>
      <c r="B903" s="322"/>
      <c r="D903" s="535"/>
      <c r="E903" s="498"/>
    </row>
    <row r="904" spans="1:5" ht="19">
      <c r="A904" s="372"/>
      <c r="B904" s="322"/>
      <c r="D904" s="535"/>
      <c r="E904" s="498"/>
    </row>
    <row r="905" spans="1:5" ht="19">
      <c r="A905" s="372"/>
      <c r="B905" s="322"/>
      <c r="D905" s="535"/>
      <c r="E905" s="498"/>
    </row>
    <row r="906" spans="1:5" ht="19">
      <c r="A906" s="372"/>
      <c r="B906" s="322"/>
      <c r="D906" s="535"/>
      <c r="E906" s="498"/>
    </row>
    <row r="907" spans="1:5" ht="19">
      <c r="A907" s="372"/>
      <c r="B907" s="322"/>
      <c r="D907" s="535"/>
      <c r="E907" s="498"/>
    </row>
    <row r="908" spans="1:5" ht="19">
      <c r="A908" s="372"/>
      <c r="B908" s="322"/>
      <c r="D908" s="535"/>
      <c r="E908" s="498"/>
    </row>
    <row r="909" spans="1:5" ht="19">
      <c r="A909" s="372"/>
      <c r="B909" s="322"/>
      <c r="D909" s="535"/>
      <c r="E909" s="498"/>
    </row>
    <row r="910" spans="1:5" ht="19">
      <c r="A910" s="372"/>
      <c r="B910" s="322"/>
      <c r="D910" s="535"/>
      <c r="E910" s="498"/>
    </row>
    <row r="911" spans="1:5" ht="19">
      <c r="A911" s="372"/>
      <c r="B911" s="322"/>
      <c r="D911" s="535"/>
      <c r="E911" s="498"/>
    </row>
    <row r="912" spans="1:5" ht="19">
      <c r="A912" s="372"/>
      <c r="B912" s="322"/>
      <c r="D912" s="535"/>
      <c r="E912" s="498"/>
    </row>
    <row r="913" spans="1:5" ht="19">
      <c r="A913" s="372"/>
      <c r="B913" s="322"/>
      <c r="D913" s="535"/>
      <c r="E913" s="498"/>
    </row>
    <row r="914" spans="1:5" ht="19">
      <c r="A914" s="372"/>
      <c r="B914" s="322"/>
      <c r="D914" s="535"/>
      <c r="E914" s="498"/>
    </row>
    <row r="915" spans="1:5" ht="19">
      <c r="A915" s="372"/>
      <c r="B915" s="322"/>
      <c r="D915" s="535"/>
      <c r="E915" s="498"/>
    </row>
    <row r="916" spans="1:5" ht="19">
      <c r="A916" s="372"/>
      <c r="B916" s="322"/>
      <c r="D916" s="535"/>
      <c r="E916" s="498"/>
    </row>
    <row r="917" spans="1:5" ht="19">
      <c r="A917" s="372"/>
      <c r="B917" s="322"/>
      <c r="D917" s="535"/>
      <c r="E917" s="498"/>
    </row>
    <row r="918" spans="1:5" ht="19">
      <c r="A918" s="372"/>
      <c r="B918" s="322"/>
      <c r="D918" s="535"/>
      <c r="E918" s="498"/>
    </row>
    <row r="919" spans="1:5">
      <c r="A919" s="372"/>
      <c r="D919" s="535"/>
      <c r="E919" s="498"/>
    </row>
    <row r="920" spans="1:5">
      <c r="A920" s="372"/>
      <c r="D920" s="535"/>
      <c r="E920" s="498"/>
    </row>
    <row r="921" spans="1:5">
      <c r="A921" s="372"/>
      <c r="D921" s="535"/>
      <c r="E921" s="498"/>
    </row>
    <row r="922" spans="1:5">
      <c r="A922" s="372"/>
      <c r="D922" s="535"/>
      <c r="E922" s="498"/>
    </row>
    <row r="923" spans="1:5">
      <c r="A923" s="372"/>
      <c r="D923" s="535"/>
      <c r="E923" s="498"/>
    </row>
    <row r="924" spans="1:5">
      <c r="A924" s="372"/>
      <c r="D924" s="535"/>
      <c r="E924" s="498"/>
    </row>
    <row r="925" spans="1:5">
      <c r="A925" s="372"/>
      <c r="D925" s="535"/>
      <c r="E925" s="498"/>
    </row>
    <row r="926" spans="1:5">
      <c r="A926" s="372"/>
      <c r="D926" s="535"/>
      <c r="E926" s="498"/>
    </row>
    <row r="927" spans="1:5">
      <c r="A927" s="372"/>
      <c r="D927" s="535"/>
      <c r="E927" s="498"/>
    </row>
    <row r="928" spans="1:5">
      <c r="A928" s="372"/>
      <c r="D928" s="535"/>
      <c r="E928" s="498"/>
    </row>
    <row r="929" spans="1:5">
      <c r="A929" s="372"/>
      <c r="D929" s="535"/>
      <c r="E929" s="498"/>
    </row>
    <row r="930" spans="1:5">
      <c r="A930" s="372"/>
      <c r="D930" s="535"/>
      <c r="E930" s="498"/>
    </row>
    <row r="931" spans="1:5">
      <c r="A931" s="372"/>
      <c r="D931" s="535"/>
      <c r="E931" s="498"/>
    </row>
    <row r="932" spans="1:5">
      <c r="A932" s="372"/>
      <c r="D932" s="535"/>
      <c r="E932" s="498"/>
    </row>
    <row r="933" spans="1:5">
      <c r="A933" s="372"/>
      <c r="D933" s="535"/>
      <c r="E933" s="498"/>
    </row>
    <row r="934" spans="1:5">
      <c r="A934" s="372"/>
      <c r="D934" s="535"/>
      <c r="E934" s="498"/>
    </row>
    <row r="935" spans="1:5">
      <c r="A935" s="372"/>
      <c r="D935" s="535"/>
      <c r="E935" s="498"/>
    </row>
    <row r="936" spans="1:5">
      <c r="A936" s="372"/>
      <c r="D936" s="535"/>
      <c r="E936" s="498"/>
    </row>
    <row r="937" spans="1:5">
      <c r="A937" s="372"/>
      <c r="D937" s="535"/>
      <c r="E937" s="498"/>
    </row>
    <row r="938" spans="1:5">
      <c r="A938" s="372"/>
      <c r="D938" s="535"/>
      <c r="E938" s="498"/>
    </row>
    <row r="939" spans="1:5">
      <c r="A939" s="372"/>
      <c r="D939" s="535"/>
      <c r="E939" s="498"/>
    </row>
    <row r="940" spans="1:5">
      <c r="A940" s="372"/>
      <c r="D940" s="535"/>
      <c r="E940" s="498"/>
    </row>
    <row r="941" spans="1:5">
      <c r="A941" s="372"/>
      <c r="D941" s="535"/>
      <c r="E941" s="498"/>
    </row>
    <row r="942" spans="1:5">
      <c r="A942" s="372"/>
      <c r="D942" s="535"/>
      <c r="E942" s="498"/>
    </row>
    <row r="943" spans="1:5">
      <c r="A943" s="372"/>
      <c r="D943" s="535"/>
      <c r="E943" s="498"/>
    </row>
    <row r="944" spans="1:5">
      <c r="A944" s="372"/>
      <c r="D944" s="535"/>
      <c r="E944" s="498"/>
    </row>
    <row r="945" spans="1:5">
      <c r="A945" s="372"/>
      <c r="D945" s="535"/>
      <c r="E945" s="498"/>
    </row>
    <row r="946" spans="1:5">
      <c r="A946" s="372"/>
      <c r="D946" s="535"/>
      <c r="E946" s="498"/>
    </row>
    <row r="947" spans="1:5">
      <c r="A947" s="372"/>
      <c r="D947" s="535"/>
      <c r="E947" s="498"/>
    </row>
    <row r="948" spans="1:5">
      <c r="A948" s="372"/>
      <c r="D948" s="535"/>
      <c r="E948" s="498"/>
    </row>
    <row r="949" spans="1:5">
      <c r="A949" s="372"/>
      <c r="D949" s="535"/>
      <c r="E949" s="498"/>
    </row>
    <row r="950" spans="1:5">
      <c r="A950" s="372"/>
      <c r="D950" s="535"/>
      <c r="E950" s="498"/>
    </row>
    <row r="951" spans="1:5">
      <c r="A951" s="372"/>
      <c r="D951" s="535"/>
      <c r="E951" s="498"/>
    </row>
    <row r="952" spans="1:5">
      <c r="A952" s="372"/>
      <c r="D952" s="535"/>
      <c r="E952" s="498"/>
    </row>
    <row r="953" spans="1:5">
      <c r="A953" s="372"/>
      <c r="D953" s="535"/>
      <c r="E953" s="498"/>
    </row>
    <row r="954" spans="1:5">
      <c r="A954" s="372"/>
      <c r="D954" s="535"/>
      <c r="E954" s="498"/>
    </row>
    <row r="955" spans="1:5">
      <c r="A955" s="372"/>
      <c r="D955" s="535"/>
      <c r="E955" s="498"/>
    </row>
    <row r="956" spans="1:5">
      <c r="A956" s="372"/>
      <c r="D956" s="535"/>
      <c r="E956" s="498"/>
    </row>
    <row r="957" spans="1:5">
      <c r="A957" s="372"/>
      <c r="D957" s="535"/>
      <c r="E957" s="498"/>
    </row>
    <row r="958" spans="1:5">
      <c r="A958" s="372"/>
      <c r="D958" s="535"/>
      <c r="E958" s="498"/>
    </row>
    <row r="959" spans="1:5">
      <c r="A959" s="372"/>
      <c r="D959" s="535"/>
      <c r="E959" s="498"/>
    </row>
    <row r="960" spans="1:5">
      <c r="A960" s="372"/>
      <c r="D960" s="535"/>
      <c r="E960" s="498"/>
    </row>
    <row r="961" spans="1:5">
      <c r="A961" s="372"/>
      <c r="D961" s="535"/>
      <c r="E961" s="498"/>
    </row>
    <row r="962" spans="1:5">
      <c r="A962" s="372"/>
      <c r="D962" s="535"/>
      <c r="E962" s="498"/>
    </row>
    <row r="963" spans="1:5">
      <c r="A963" s="372"/>
      <c r="D963" s="535"/>
      <c r="E963" s="498"/>
    </row>
    <row r="964" spans="1:5">
      <c r="A964" s="372"/>
      <c r="D964" s="535"/>
      <c r="E964" s="498"/>
    </row>
    <row r="965" spans="1:5">
      <c r="A965" s="372"/>
      <c r="D965" s="535"/>
      <c r="E965" s="498"/>
    </row>
    <row r="966" spans="1:5">
      <c r="A966" s="372"/>
      <c r="D966" s="535"/>
      <c r="E966" s="498"/>
    </row>
    <row r="967" spans="1:5">
      <c r="A967" s="372"/>
      <c r="D967" s="535"/>
      <c r="E967" s="498"/>
    </row>
    <row r="968" spans="1:5">
      <c r="A968" s="372"/>
      <c r="D968" s="535"/>
      <c r="E968" s="498"/>
    </row>
    <row r="969" spans="1:5">
      <c r="A969" s="372"/>
      <c r="D969" s="535"/>
      <c r="E969" s="498"/>
    </row>
    <row r="970" spans="1:5">
      <c r="A970" s="372"/>
      <c r="D970" s="535"/>
      <c r="E970" s="498"/>
    </row>
    <row r="971" spans="1:5">
      <c r="A971" s="372"/>
      <c r="D971" s="535"/>
      <c r="E971" s="498"/>
    </row>
    <row r="972" spans="1:5">
      <c r="A972" s="372"/>
      <c r="D972" s="535"/>
      <c r="E972" s="498"/>
    </row>
    <row r="973" spans="1:5" ht="15" customHeight="1">
      <c r="A973" s="372"/>
      <c r="D973" s="535"/>
      <c r="E973" s="498"/>
    </row>
    <row r="974" spans="1:5" ht="15" customHeight="1">
      <c r="A974" s="372"/>
      <c r="D974" s="535"/>
      <c r="E974" s="498"/>
    </row>
    <row r="975" spans="1:5" ht="15" customHeight="1">
      <c r="A975" s="372"/>
      <c r="D975" s="535"/>
      <c r="E975" s="498"/>
    </row>
    <row r="976" spans="1:5" ht="15" customHeight="1">
      <c r="A976" s="372"/>
      <c r="D976" s="535"/>
      <c r="E976" s="498"/>
    </row>
  </sheetData>
  <sortState xmlns:xlrd2="http://schemas.microsoft.com/office/spreadsheetml/2017/richdata2" ref="A3:AR160">
    <sortCondition ref="B3:B160"/>
    <sortCondition ref="C3:C160"/>
  </sortState>
  <pageMargins left="0.7" right="0.7" top="0.75" bottom="0.75" header="0" footer="0"/>
  <pageSetup scale="60" fitToHeight="3" orientation="portrait" copies="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023"/>
  <sheetViews>
    <sheetView topLeftCell="A364" workbookViewId="0">
      <selection activeCell="D398" sqref="D398"/>
    </sheetView>
  </sheetViews>
  <sheetFormatPr baseColWidth="10" defaultColWidth="14.5" defaultRowHeight="15" customHeight="1"/>
  <cols>
    <col min="2" max="2" width="31.33203125" customWidth="1"/>
    <col min="3" max="3" width="24.6640625" customWidth="1"/>
    <col min="4" max="5" width="14.5" style="422"/>
  </cols>
  <sheetData>
    <row r="1" spans="1:26" ht="39" customHeight="1">
      <c r="A1" s="151" t="s">
        <v>644</v>
      </c>
      <c r="B1" s="152" t="s">
        <v>645</v>
      </c>
      <c r="C1" s="152" t="s">
        <v>646</v>
      </c>
      <c r="D1" s="153" t="s">
        <v>647</v>
      </c>
      <c r="E1" s="151" t="s">
        <v>648</v>
      </c>
      <c r="F1" s="154" t="s">
        <v>649</v>
      </c>
      <c r="G1" s="153" t="s">
        <v>650</v>
      </c>
      <c r="H1" s="151" t="s">
        <v>651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>
      <c r="A2" s="155" t="s">
        <v>652</v>
      </c>
      <c r="B2" s="156" t="s">
        <v>653</v>
      </c>
      <c r="C2" s="156" t="s">
        <v>654</v>
      </c>
      <c r="D2" s="155">
        <v>10</v>
      </c>
      <c r="E2" s="155" t="s">
        <v>41</v>
      </c>
      <c r="F2" s="157">
        <v>0.1</v>
      </c>
      <c r="G2" s="158">
        <f>SUM(F2:F6)</f>
        <v>0.13</v>
      </c>
      <c r="H2" s="158">
        <f>SUM(F2+F3)*30</f>
        <v>3.9000000000000004</v>
      </c>
      <c r="J2" s="27">
        <v>1</v>
      </c>
    </row>
    <row r="3" spans="1:26">
      <c r="A3" s="155" t="s">
        <v>652</v>
      </c>
      <c r="B3" s="156" t="s">
        <v>653</v>
      </c>
      <c r="C3" s="156" t="s">
        <v>655</v>
      </c>
      <c r="D3" s="155" t="s">
        <v>656</v>
      </c>
      <c r="E3" s="155" t="s">
        <v>57</v>
      </c>
      <c r="F3" s="157">
        <v>0.03</v>
      </c>
      <c r="G3" s="158"/>
      <c r="H3" s="159"/>
    </row>
    <row r="4" spans="1:26">
      <c r="A4" s="155" t="s">
        <v>652</v>
      </c>
      <c r="B4" s="156" t="s">
        <v>653</v>
      </c>
      <c r="C4" s="156" t="s">
        <v>657</v>
      </c>
      <c r="D4" s="155">
        <v>1</v>
      </c>
      <c r="E4" s="155" t="str">
        <f>'Master Costs &amp; Codes'!B70</f>
        <v>L</v>
      </c>
      <c r="F4" s="156"/>
      <c r="G4" s="160"/>
      <c r="H4" s="160"/>
    </row>
    <row r="5" spans="1:26">
      <c r="A5" s="155" t="s">
        <v>652</v>
      </c>
      <c r="B5" s="156" t="s">
        <v>653</v>
      </c>
      <c r="C5" s="156" t="s">
        <v>658</v>
      </c>
      <c r="D5" s="155">
        <v>1</v>
      </c>
      <c r="E5" s="155" t="str">
        <f>'Master Costs &amp; Codes'!B71</f>
        <v>J</v>
      </c>
      <c r="F5" s="156"/>
      <c r="G5" s="160"/>
      <c r="H5" s="160"/>
    </row>
    <row r="6" spans="1:26">
      <c r="A6" s="155" t="s">
        <v>652</v>
      </c>
      <c r="B6" s="156" t="s">
        <v>653</v>
      </c>
      <c r="C6" s="156" t="s">
        <v>659</v>
      </c>
      <c r="D6" s="155">
        <v>1</v>
      </c>
      <c r="E6" s="155" t="str">
        <f>'Master Costs &amp; Codes'!B80</f>
        <v>L</v>
      </c>
      <c r="F6" s="156"/>
      <c r="G6" s="159"/>
      <c r="H6" s="159"/>
    </row>
    <row r="7" spans="1:26">
      <c r="A7" s="161" t="s">
        <v>660</v>
      </c>
      <c r="B7" s="162" t="s">
        <v>661</v>
      </c>
      <c r="C7" s="162" t="s">
        <v>575</v>
      </c>
      <c r="D7" s="161" t="s">
        <v>662</v>
      </c>
      <c r="E7" s="161" t="s">
        <v>712</v>
      </c>
      <c r="F7" s="162"/>
      <c r="G7" s="163">
        <f>SUM(F6:F10)</f>
        <v>1.07</v>
      </c>
      <c r="H7" s="164">
        <v>32.01</v>
      </c>
      <c r="J7" s="27">
        <v>1</v>
      </c>
    </row>
    <row r="8" spans="1:26">
      <c r="A8" s="161" t="s">
        <v>660</v>
      </c>
      <c r="B8" s="162" t="s">
        <v>661</v>
      </c>
      <c r="C8" s="162" t="s">
        <v>663</v>
      </c>
      <c r="D8" s="161" t="s">
        <v>656</v>
      </c>
      <c r="E8" s="423" t="str">
        <f>' Stocking list'!B26</f>
        <v>Buckets</v>
      </c>
      <c r="F8" s="166">
        <v>0.75</v>
      </c>
      <c r="G8" s="167"/>
      <c r="H8" s="167"/>
    </row>
    <row r="9" spans="1:26">
      <c r="A9" s="161" t="s">
        <v>660</v>
      </c>
      <c r="B9" s="162" t="s">
        <v>661</v>
      </c>
      <c r="C9" s="162" t="s">
        <v>664</v>
      </c>
      <c r="D9" s="161">
        <v>4</v>
      </c>
      <c r="E9" s="161" t="str">
        <f>' Stocking list'!B38</f>
        <v>D</v>
      </c>
      <c r="F9" s="166">
        <v>0.16</v>
      </c>
      <c r="G9" s="163"/>
      <c r="H9" s="163"/>
    </row>
    <row r="10" spans="1:26">
      <c r="A10" s="161" t="s">
        <v>660</v>
      </c>
      <c r="B10" s="162" t="s">
        <v>661</v>
      </c>
      <c r="C10" s="162" t="s">
        <v>665</v>
      </c>
      <c r="D10" s="161">
        <v>4</v>
      </c>
      <c r="E10" s="161" t="str">
        <f>' Stocking list'!B31</f>
        <v>C</v>
      </c>
      <c r="F10" s="166">
        <v>0.16</v>
      </c>
      <c r="G10" s="167"/>
      <c r="H10" s="167"/>
    </row>
    <row r="11" spans="1:26">
      <c r="A11" s="161" t="s">
        <v>660</v>
      </c>
      <c r="B11" s="162" t="s">
        <v>661</v>
      </c>
      <c r="C11" s="162" t="s">
        <v>659</v>
      </c>
      <c r="D11" s="161">
        <v>1</v>
      </c>
      <c r="E11" s="161" t="s">
        <v>217</v>
      </c>
      <c r="F11" s="162"/>
      <c r="G11" s="163"/>
      <c r="H11" s="163"/>
    </row>
    <row r="12" spans="1:26">
      <c r="A12" s="155" t="s">
        <v>666</v>
      </c>
      <c r="B12" s="156" t="s">
        <v>667</v>
      </c>
      <c r="C12" s="156" t="s">
        <v>668</v>
      </c>
      <c r="D12" s="155">
        <v>5</v>
      </c>
      <c r="E12" s="155" t="s">
        <v>22</v>
      </c>
      <c r="F12" s="156"/>
      <c r="G12" s="160">
        <f>SUM(F12:F16)</f>
        <v>0.02</v>
      </c>
      <c r="H12" s="158">
        <v>0.6</v>
      </c>
      <c r="J12" s="27">
        <v>1</v>
      </c>
    </row>
    <row r="13" spans="1:26">
      <c r="A13" s="155" t="s">
        <v>666</v>
      </c>
      <c r="B13" s="156" t="s">
        <v>667</v>
      </c>
      <c r="C13" s="156" t="s">
        <v>669</v>
      </c>
      <c r="D13" s="155">
        <v>5</v>
      </c>
      <c r="E13" s="155" t="s">
        <v>22</v>
      </c>
      <c r="F13" s="156"/>
      <c r="G13" s="160"/>
      <c r="H13" s="160"/>
    </row>
    <row r="14" spans="1:26">
      <c r="A14" s="155" t="s">
        <v>666</v>
      </c>
      <c r="B14" s="156" t="s">
        <v>667</v>
      </c>
      <c r="C14" s="156" t="s">
        <v>670</v>
      </c>
      <c r="D14" s="155">
        <v>2</v>
      </c>
      <c r="E14" s="155" t="s">
        <v>17</v>
      </c>
      <c r="F14" s="157">
        <v>0.02</v>
      </c>
      <c r="G14" s="158"/>
      <c r="H14" s="159"/>
    </row>
    <row r="15" spans="1:26">
      <c r="A15" s="155" t="s">
        <v>666</v>
      </c>
      <c r="B15" s="156" t="s">
        <v>667</v>
      </c>
      <c r="C15" s="156" t="s">
        <v>657</v>
      </c>
      <c r="D15" s="155">
        <v>1</v>
      </c>
      <c r="E15" s="155" t="str">
        <f>'Master Costs &amp; Codes'!B70</f>
        <v>L</v>
      </c>
      <c r="F15" s="169"/>
      <c r="G15" s="160"/>
      <c r="H15" s="160"/>
    </row>
    <row r="16" spans="1:26">
      <c r="A16" s="155" t="s">
        <v>666</v>
      </c>
      <c r="B16" s="156" t="s">
        <v>667</v>
      </c>
      <c r="C16" s="156" t="s">
        <v>671</v>
      </c>
      <c r="D16" s="155">
        <v>1</v>
      </c>
      <c r="E16" s="155" t="s">
        <v>99</v>
      </c>
      <c r="F16" s="156"/>
      <c r="G16" s="159"/>
      <c r="H16" s="159"/>
    </row>
    <row r="17" spans="1:10">
      <c r="A17" s="161" t="s">
        <v>672</v>
      </c>
      <c r="B17" s="162" t="s">
        <v>673</v>
      </c>
      <c r="C17" s="162" t="s">
        <v>674</v>
      </c>
      <c r="D17" s="161" t="s">
        <v>675</v>
      </c>
      <c r="E17" s="161" t="s">
        <v>148</v>
      </c>
      <c r="F17" s="166">
        <v>0.31</v>
      </c>
      <c r="G17" s="163"/>
      <c r="H17" s="163"/>
      <c r="J17" s="27">
        <v>1</v>
      </c>
    </row>
    <row r="18" spans="1:10">
      <c r="A18" s="161" t="s">
        <v>672</v>
      </c>
      <c r="B18" s="162" t="s">
        <v>673</v>
      </c>
      <c r="C18" s="162" t="s">
        <v>676</v>
      </c>
      <c r="D18" s="161">
        <v>3</v>
      </c>
      <c r="E18" s="161" t="s">
        <v>677</v>
      </c>
      <c r="F18" s="166">
        <v>2.1</v>
      </c>
      <c r="G18" s="164"/>
      <c r="H18" s="164">
        <v>72.3</v>
      </c>
    </row>
    <row r="19" spans="1:10">
      <c r="A19" s="161" t="s">
        <v>672</v>
      </c>
      <c r="B19" s="162" t="s">
        <v>673</v>
      </c>
      <c r="C19" s="162" t="s">
        <v>659</v>
      </c>
      <c r="D19" s="161"/>
      <c r="E19" s="161" t="s">
        <v>217</v>
      </c>
      <c r="F19" s="162"/>
      <c r="G19" s="163"/>
      <c r="H19" s="163"/>
    </row>
    <row r="20" spans="1:10">
      <c r="A20" s="170" t="s">
        <v>678</v>
      </c>
      <c r="B20" s="171" t="s">
        <v>679</v>
      </c>
      <c r="C20" s="171" t="s">
        <v>680</v>
      </c>
      <c r="D20" s="170">
        <v>10</v>
      </c>
      <c r="E20" s="170" t="str">
        <f>'Master Costs &amp; Codes'!B19</f>
        <v>S</v>
      </c>
      <c r="F20" s="172">
        <v>0.3</v>
      </c>
      <c r="G20" s="173">
        <f>F20</f>
        <v>0.3</v>
      </c>
      <c r="H20" s="173">
        <f>G20*30</f>
        <v>9</v>
      </c>
      <c r="J20" s="27">
        <v>1</v>
      </c>
    </row>
    <row r="21" spans="1:10">
      <c r="A21" s="161" t="s">
        <v>681</v>
      </c>
      <c r="B21" s="162" t="s">
        <v>682</v>
      </c>
      <c r="C21" s="162" t="s">
        <v>683</v>
      </c>
      <c r="D21" s="161"/>
      <c r="E21" s="161" t="s">
        <v>684</v>
      </c>
      <c r="F21" s="162"/>
      <c r="G21" s="163"/>
      <c r="H21" s="163"/>
      <c r="J21" s="27">
        <v>1</v>
      </c>
    </row>
    <row r="22" spans="1:10">
      <c r="A22" s="161" t="s">
        <v>681</v>
      </c>
      <c r="B22" s="162" t="s">
        <v>682</v>
      </c>
      <c r="C22" s="162" t="s">
        <v>685</v>
      </c>
      <c r="D22" s="161"/>
      <c r="E22" s="161" t="s">
        <v>684</v>
      </c>
      <c r="F22" s="162"/>
      <c r="G22" s="163"/>
      <c r="H22" s="163"/>
    </row>
    <row r="23" spans="1:10">
      <c r="A23" s="161" t="s">
        <v>681</v>
      </c>
      <c r="B23" s="162" t="s">
        <v>682</v>
      </c>
      <c r="C23" s="162" t="s">
        <v>686</v>
      </c>
      <c r="D23" s="161">
        <v>1</v>
      </c>
      <c r="E23" s="161" t="s">
        <v>684</v>
      </c>
      <c r="F23" s="162"/>
      <c r="G23" s="163"/>
      <c r="H23" s="163"/>
    </row>
    <row r="24" spans="1:10">
      <c r="A24" s="161" t="s">
        <v>681</v>
      </c>
      <c r="B24" s="162" t="s">
        <v>682</v>
      </c>
      <c r="C24" s="162" t="s">
        <v>687</v>
      </c>
      <c r="D24" s="161" t="s">
        <v>656</v>
      </c>
      <c r="E24" s="161" t="str">
        <f>' Stocking list'!B10</f>
        <v>A</v>
      </c>
      <c r="F24" s="166">
        <v>0.01</v>
      </c>
      <c r="G24" s="164"/>
      <c r="H24" s="164">
        <v>0.3</v>
      </c>
    </row>
    <row r="25" spans="1:10">
      <c r="A25" s="155" t="s">
        <v>688</v>
      </c>
      <c r="B25" s="171" t="s">
        <v>689</v>
      </c>
      <c r="C25" s="156" t="s">
        <v>690</v>
      </c>
      <c r="D25" s="155" t="s">
        <v>691</v>
      </c>
      <c r="E25" s="155" t="s">
        <v>287</v>
      </c>
      <c r="F25" s="157">
        <v>0.2</v>
      </c>
      <c r="G25" s="158">
        <f>SUM(F25:F30)</f>
        <v>1.1099999999999999</v>
      </c>
      <c r="H25" s="158">
        <f>SUM(F25:F30)*30</f>
        <v>33.299999999999997</v>
      </c>
      <c r="J25" s="27">
        <v>1</v>
      </c>
    </row>
    <row r="26" spans="1:10">
      <c r="A26" s="155" t="s">
        <v>688</v>
      </c>
      <c r="B26" s="171" t="s">
        <v>689</v>
      </c>
      <c r="C26" s="156" t="s">
        <v>674</v>
      </c>
      <c r="D26" s="155" t="s">
        <v>675</v>
      </c>
      <c r="E26" s="155" t="s">
        <v>148</v>
      </c>
      <c r="F26" s="157">
        <v>0.31</v>
      </c>
      <c r="G26" s="160"/>
      <c r="H26" s="160"/>
    </row>
    <row r="27" spans="1:10">
      <c r="A27" s="155" t="s">
        <v>688</v>
      </c>
      <c r="B27" s="171" t="s">
        <v>689</v>
      </c>
      <c r="C27" s="156" t="s">
        <v>668</v>
      </c>
      <c r="D27" s="155">
        <v>5</v>
      </c>
      <c r="E27" s="155" t="s">
        <v>22</v>
      </c>
      <c r="F27" s="156"/>
      <c r="G27" s="160"/>
      <c r="H27" s="160"/>
    </row>
    <row r="28" spans="1:10">
      <c r="A28" s="155" t="s">
        <v>688</v>
      </c>
      <c r="B28" s="171" t="s">
        <v>689</v>
      </c>
      <c r="C28" s="156" t="s">
        <v>669</v>
      </c>
      <c r="D28" s="155">
        <v>5</v>
      </c>
      <c r="E28" s="155" t="s">
        <v>22</v>
      </c>
      <c r="F28" s="156"/>
      <c r="G28" s="160"/>
      <c r="H28" s="160"/>
    </row>
    <row r="29" spans="1:10">
      <c r="A29" s="155" t="s">
        <v>688</v>
      </c>
      <c r="B29" s="171" t="s">
        <v>689</v>
      </c>
      <c r="C29" s="156" t="s">
        <v>676</v>
      </c>
      <c r="D29" s="155">
        <v>1</v>
      </c>
      <c r="E29" s="255" t="s">
        <v>692</v>
      </c>
      <c r="F29" s="157"/>
      <c r="G29" s="159"/>
      <c r="H29" s="159"/>
    </row>
    <row r="30" spans="1:10">
      <c r="A30" s="155" t="s">
        <v>688</v>
      </c>
      <c r="B30" s="171" t="s">
        <v>689</v>
      </c>
      <c r="C30" s="156" t="s">
        <v>693</v>
      </c>
      <c r="D30" s="155" t="s">
        <v>694</v>
      </c>
      <c r="E30" s="155" t="s">
        <v>287</v>
      </c>
      <c r="F30" s="157">
        <v>0.6</v>
      </c>
      <c r="G30" s="158"/>
      <c r="H30" s="159"/>
    </row>
    <row r="31" spans="1:10">
      <c r="A31" s="155" t="s">
        <v>688</v>
      </c>
      <c r="B31" s="171" t="s">
        <v>689</v>
      </c>
      <c r="C31" s="156" t="s">
        <v>659</v>
      </c>
      <c r="D31" s="155"/>
      <c r="E31" s="155" t="s">
        <v>217</v>
      </c>
      <c r="F31" s="156"/>
      <c r="G31" s="160"/>
      <c r="H31" s="160"/>
    </row>
    <row r="32" spans="1:10">
      <c r="A32" s="161" t="s">
        <v>695</v>
      </c>
      <c r="B32" s="162" t="s">
        <v>696</v>
      </c>
      <c r="C32" s="162" t="s">
        <v>668</v>
      </c>
      <c r="D32" s="161">
        <v>5</v>
      </c>
      <c r="E32" s="161" t="s">
        <v>22</v>
      </c>
      <c r="F32" s="162"/>
      <c r="G32" s="164">
        <f>SUM(F34:F37)</f>
        <v>0.16</v>
      </c>
      <c r="H32" s="164">
        <f>G32*30</f>
        <v>4.8</v>
      </c>
      <c r="J32" s="27">
        <v>1</v>
      </c>
    </row>
    <row r="33" spans="1:10">
      <c r="A33" s="161" t="s">
        <v>695</v>
      </c>
      <c r="B33" s="162" t="s">
        <v>696</v>
      </c>
      <c r="C33" s="162" t="s">
        <v>669</v>
      </c>
      <c r="D33" s="161">
        <v>5</v>
      </c>
      <c r="E33" s="161" t="s">
        <v>22</v>
      </c>
      <c r="F33" s="162"/>
      <c r="G33" s="163"/>
      <c r="H33" s="163"/>
    </row>
    <row r="34" spans="1:10">
      <c r="A34" s="161" t="s">
        <v>695</v>
      </c>
      <c r="B34" s="162" t="s">
        <v>696</v>
      </c>
      <c r="C34" s="162" t="s">
        <v>697</v>
      </c>
      <c r="D34" s="161">
        <v>1</v>
      </c>
      <c r="E34" s="161" t="s">
        <v>677</v>
      </c>
      <c r="F34" s="166">
        <v>0.1</v>
      </c>
      <c r="G34" s="167"/>
      <c r="H34" s="167"/>
    </row>
    <row r="35" spans="1:10">
      <c r="A35" s="161" t="s">
        <v>695</v>
      </c>
      <c r="B35" s="162" t="s">
        <v>696</v>
      </c>
      <c r="C35" s="162" t="s">
        <v>657</v>
      </c>
      <c r="D35" s="161">
        <v>1</v>
      </c>
      <c r="E35" s="423" t="s">
        <v>217</v>
      </c>
      <c r="F35" s="162"/>
      <c r="G35" s="163"/>
      <c r="H35" s="163"/>
    </row>
    <row r="36" spans="1:10">
      <c r="A36" s="161" t="s">
        <v>695</v>
      </c>
      <c r="B36" s="162" t="s">
        <v>696</v>
      </c>
      <c r="C36" s="162" t="s">
        <v>698</v>
      </c>
      <c r="D36" s="161">
        <v>1</v>
      </c>
      <c r="E36" s="161" t="s">
        <v>50</v>
      </c>
      <c r="F36" s="166">
        <v>0.04</v>
      </c>
      <c r="G36" s="163"/>
      <c r="H36" s="163"/>
    </row>
    <row r="37" spans="1:10">
      <c r="A37" s="161" t="s">
        <v>695</v>
      </c>
      <c r="B37" s="162" t="s">
        <v>696</v>
      </c>
      <c r="C37" s="162" t="s">
        <v>699</v>
      </c>
      <c r="D37" s="161">
        <v>2</v>
      </c>
      <c r="E37" s="161" t="s">
        <v>41</v>
      </c>
      <c r="F37" s="166">
        <v>0.02</v>
      </c>
      <c r="G37" s="164"/>
      <c r="H37" s="164"/>
    </row>
    <row r="38" spans="1:10">
      <c r="A38" s="161" t="s">
        <v>695</v>
      </c>
      <c r="B38" s="162" t="s">
        <v>696</v>
      </c>
      <c r="C38" s="162" t="s">
        <v>671</v>
      </c>
      <c r="D38" s="161">
        <v>1</v>
      </c>
      <c r="E38" s="161" t="s">
        <v>99</v>
      </c>
      <c r="F38" s="162"/>
      <c r="G38" s="163"/>
      <c r="H38" s="163"/>
    </row>
    <row r="39" spans="1:10">
      <c r="A39" s="155" t="s">
        <v>700</v>
      </c>
      <c r="B39" s="171" t="s">
        <v>701</v>
      </c>
      <c r="C39" s="156" t="s">
        <v>702</v>
      </c>
      <c r="D39" s="155">
        <v>1</v>
      </c>
      <c r="E39" s="155" t="s">
        <v>287</v>
      </c>
      <c r="F39" s="157">
        <v>0.04</v>
      </c>
      <c r="G39" s="175">
        <f>SUM(F39:F44)</f>
        <v>0.05</v>
      </c>
      <c r="H39" s="158">
        <v>1.5</v>
      </c>
      <c r="J39" s="27">
        <v>1</v>
      </c>
    </row>
    <row r="40" spans="1:10">
      <c r="A40" s="155" t="s">
        <v>700</v>
      </c>
      <c r="B40" s="171" t="s">
        <v>701</v>
      </c>
      <c r="C40" s="156" t="s">
        <v>703</v>
      </c>
      <c r="D40" s="155">
        <v>1</v>
      </c>
      <c r="E40" s="155" t="str">
        <f>' Stocking list'!B91</f>
        <v>O</v>
      </c>
      <c r="F40" s="156"/>
      <c r="G40" s="160"/>
      <c r="H40" s="160"/>
    </row>
    <row r="41" spans="1:10">
      <c r="A41" s="155" t="s">
        <v>700</v>
      </c>
      <c r="B41" s="171" t="s">
        <v>701</v>
      </c>
      <c r="C41" s="156" t="s">
        <v>657</v>
      </c>
      <c r="D41" s="155">
        <v>1</v>
      </c>
      <c r="E41" s="155" t="s">
        <v>217</v>
      </c>
      <c r="F41" s="156"/>
      <c r="G41" s="160"/>
      <c r="H41" s="160"/>
    </row>
    <row r="42" spans="1:10">
      <c r="A42" s="155" t="s">
        <v>700</v>
      </c>
      <c r="B42" s="171" t="s">
        <v>701</v>
      </c>
      <c r="C42" s="156" t="s">
        <v>658</v>
      </c>
      <c r="D42" s="155">
        <v>1</v>
      </c>
      <c r="E42" s="155" t="str">
        <f>E$219</f>
        <v>O</v>
      </c>
      <c r="F42" s="156"/>
      <c r="G42" s="160"/>
      <c r="H42" s="160"/>
    </row>
    <row r="43" spans="1:10">
      <c r="A43" s="155" t="s">
        <v>700</v>
      </c>
      <c r="B43" s="171" t="s">
        <v>701</v>
      </c>
      <c r="C43" s="156" t="s">
        <v>659</v>
      </c>
      <c r="D43" s="155"/>
      <c r="E43" s="155" t="s">
        <v>217</v>
      </c>
      <c r="F43" s="156"/>
      <c r="G43" s="160"/>
      <c r="H43" s="160"/>
    </row>
    <row r="44" spans="1:10">
      <c r="A44" s="155" t="s">
        <v>700</v>
      </c>
      <c r="B44" s="171" t="s">
        <v>701</v>
      </c>
      <c r="C44" s="156" t="s">
        <v>687</v>
      </c>
      <c r="D44" s="155" t="s">
        <v>656</v>
      </c>
      <c r="E44" s="155" t="str">
        <f>E43</f>
        <v>L</v>
      </c>
      <c r="F44" s="157">
        <v>0.01</v>
      </c>
      <c r="G44" s="158"/>
      <c r="H44" s="159"/>
    </row>
    <row r="45" spans="1:10">
      <c r="A45" s="161" t="s">
        <v>704</v>
      </c>
      <c r="B45" s="162" t="s">
        <v>705</v>
      </c>
      <c r="C45" s="162" t="s">
        <v>663</v>
      </c>
      <c r="D45" s="161" t="s">
        <v>656</v>
      </c>
      <c r="E45" s="161" t="s">
        <v>125</v>
      </c>
      <c r="F45" s="166">
        <v>0.75</v>
      </c>
      <c r="G45" s="164">
        <f>SUM(F45:F49)</f>
        <v>0.87</v>
      </c>
      <c r="H45" s="164">
        <v>26.1</v>
      </c>
      <c r="J45" s="27">
        <v>1</v>
      </c>
    </row>
    <row r="46" spans="1:10">
      <c r="A46" s="161" t="s">
        <v>704</v>
      </c>
      <c r="B46" s="162" t="s">
        <v>705</v>
      </c>
      <c r="C46" s="162" t="s">
        <v>706</v>
      </c>
      <c r="D46" s="161">
        <v>1</v>
      </c>
      <c r="E46" s="161" t="str">
        <f>' Stocking list'!B89</f>
        <v>N</v>
      </c>
      <c r="F46" s="166">
        <v>0.04</v>
      </c>
      <c r="G46" s="167"/>
      <c r="H46" s="167"/>
    </row>
    <row r="47" spans="1:10">
      <c r="A47" s="161" t="s">
        <v>704</v>
      </c>
      <c r="B47" s="162" t="s">
        <v>705</v>
      </c>
      <c r="C47" s="162" t="s">
        <v>707</v>
      </c>
      <c r="D47" s="161">
        <v>10</v>
      </c>
      <c r="E47" s="161" t="str">
        <f>' Stocking list'!B5</f>
        <v>A</v>
      </c>
      <c r="F47" s="166">
        <v>0</v>
      </c>
      <c r="G47" s="163"/>
      <c r="H47" s="163"/>
    </row>
    <row r="48" spans="1:10">
      <c r="A48" s="161" t="s">
        <v>704</v>
      </c>
      <c r="B48" s="162" t="s">
        <v>705</v>
      </c>
      <c r="C48" s="162" t="s">
        <v>659</v>
      </c>
      <c r="D48" s="161"/>
      <c r="E48" s="161" t="s">
        <v>217</v>
      </c>
      <c r="F48" s="162"/>
      <c r="G48" s="163"/>
      <c r="H48" s="163"/>
    </row>
    <row r="49" spans="1:10">
      <c r="A49" s="161" t="s">
        <v>704</v>
      </c>
      <c r="B49" s="162" t="s">
        <v>705</v>
      </c>
      <c r="C49" s="162" t="s">
        <v>708</v>
      </c>
      <c r="D49" s="161">
        <v>1</v>
      </c>
      <c r="E49" s="161" t="s">
        <v>405</v>
      </c>
      <c r="F49" s="166">
        <v>0.08</v>
      </c>
      <c r="G49" s="167"/>
      <c r="H49" s="167"/>
    </row>
    <row r="50" spans="1:10">
      <c r="A50" s="176" t="s">
        <v>709</v>
      </c>
      <c r="B50" s="177" t="s">
        <v>710</v>
      </c>
      <c r="C50" s="177" t="s">
        <v>575</v>
      </c>
      <c r="D50" s="176" t="s">
        <v>711</v>
      </c>
      <c r="E50" s="176" t="s">
        <v>712</v>
      </c>
      <c r="F50" s="177"/>
      <c r="G50" s="178">
        <f>SUM(F52:F55)</f>
        <v>0.5</v>
      </c>
      <c r="H50" s="178">
        <f>G50*30</f>
        <v>15</v>
      </c>
      <c r="J50" s="27">
        <v>1</v>
      </c>
    </row>
    <row r="51" spans="1:10">
      <c r="A51" s="176" t="s">
        <v>709</v>
      </c>
      <c r="B51" s="177" t="s">
        <v>710</v>
      </c>
      <c r="C51" s="177" t="s">
        <v>713</v>
      </c>
      <c r="D51" s="176">
        <v>1</v>
      </c>
      <c r="E51" s="176" t="s">
        <v>714</v>
      </c>
      <c r="F51" s="177"/>
      <c r="G51" s="179"/>
      <c r="H51" s="179"/>
    </row>
    <row r="52" spans="1:10">
      <c r="A52" s="176" t="s">
        <v>709</v>
      </c>
      <c r="B52" s="177" t="s">
        <v>710</v>
      </c>
      <c r="C52" s="177" t="s">
        <v>697</v>
      </c>
      <c r="D52" s="176">
        <v>5</v>
      </c>
      <c r="E52" s="176" t="s">
        <v>677</v>
      </c>
      <c r="F52" s="180">
        <v>0.5</v>
      </c>
      <c r="G52" s="178"/>
      <c r="H52" s="181"/>
    </row>
    <row r="53" spans="1:10">
      <c r="A53" s="161" t="s">
        <v>715</v>
      </c>
      <c r="B53" s="162" t="s">
        <v>716</v>
      </c>
      <c r="C53" s="162" t="s">
        <v>575</v>
      </c>
      <c r="D53" s="161" t="s">
        <v>711</v>
      </c>
      <c r="E53" s="161" t="s">
        <v>712</v>
      </c>
      <c r="F53" s="162"/>
      <c r="G53" s="167"/>
      <c r="H53" s="167"/>
      <c r="J53" s="27">
        <v>1</v>
      </c>
    </row>
    <row r="54" spans="1:10">
      <c r="A54" s="161" t="s">
        <v>715</v>
      </c>
      <c r="B54" s="162" t="s">
        <v>716</v>
      </c>
      <c r="C54" s="162" t="s">
        <v>713</v>
      </c>
      <c r="D54" s="161">
        <v>1</v>
      </c>
      <c r="E54" s="161" t="s">
        <v>714</v>
      </c>
      <c r="F54" s="162"/>
      <c r="G54" s="163"/>
      <c r="H54" s="167"/>
    </row>
    <row r="55" spans="1:10">
      <c r="A55" s="161" t="s">
        <v>715</v>
      </c>
      <c r="B55" s="162" t="s">
        <v>716</v>
      </c>
      <c r="C55" s="162" t="s">
        <v>676</v>
      </c>
      <c r="D55" s="161">
        <v>2</v>
      </c>
      <c r="E55" s="255" t="s">
        <v>692</v>
      </c>
      <c r="F55" s="166"/>
      <c r="G55" s="167"/>
      <c r="H55" s="167"/>
    </row>
    <row r="56" spans="1:10">
      <c r="A56" s="182" t="s">
        <v>717</v>
      </c>
      <c r="B56" s="183" t="s">
        <v>718</v>
      </c>
      <c r="C56" s="183" t="s">
        <v>575</v>
      </c>
      <c r="D56" s="182" t="s">
        <v>662</v>
      </c>
      <c r="E56" s="182" t="str">
        <f>$E$34</f>
        <v>Manip Shelf</v>
      </c>
      <c r="F56" s="183" t="s">
        <v>719</v>
      </c>
      <c r="G56" s="184"/>
      <c r="H56" s="184"/>
      <c r="J56" s="27">
        <v>1</v>
      </c>
    </row>
    <row r="57" spans="1:10">
      <c r="A57" s="182" t="s">
        <v>717</v>
      </c>
      <c r="B57" s="183" t="s">
        <v>718</v>
      </c>
      <c r="C57" s="183" t="s">
        <v>713</v>
      </c>
      <c r="D57" s="182">
        <v>1</v>
      </c>
      <c r="E57" s="182" t="s">
        <v>714</v>
      </c>
      <c r="F57" s="183"/>
      <c r="G57" s="184"/>
      <c r="H57" s="185"/>
    </row>
    <row r="58" spans="1:10">
      <c r="A58" s="161" t="s">
        <v>720</v>
      </c>
      <c r="B58" s="162" t="s">
        <v>721</v>
      </c>
      <c r="C58" s="162" t="s">
        <v>722</v>
      </c>
      <c r="D58" s="161" t="s">
        <v>723</v>
      </c>
      <c r="E58" s="255" t="s">
        <v>692</v>
      </c>
      <c r="G58" s="164">
        <f>SUM(F59:F67)</f>
        <v>1.2400000000000002</v>
      </c>
      <c r="H58" s="164">
        <f>SUM(G58*30)</f>
        <v>37.200000000000003</v>
      </c>
      <c r="J58" s="27">
        <v>1</v>
      </c>
    </row>
    <row r="59" spans="1:10">
      <c r="A59" s="161" t="s">
        <v>720</v>
      </c>
      <c r="B59" s="162" t="s">
        <v>721</v>
      </c>
      <c r="C59" s="168" t="s">
        <v>724</v>
      </c>
      <c r="D59" s="161">
        <v>1</v>
      </c>
      <c r="E59" s="161" t="s">
        <v>348</v>
      </c>
      <c r="F59" s="166">
        <v>0.08</v>
      </c>
      <c r="G59" s="163"/>
      <c r="H59" s="163"/>
    </row>
    <row r="60" spans="1:10">
      <c r="A60" s="161" t="s">
        <v>720</v>
      </c>
      <c r="B60" s="162" t="s">
        <v>721</v>
      </c>
      <c r="C60" s="162" t="s">
        <v>725</v>
      </c>
      <c r="D60" s="161">
        <v>1</v>
      </c>
      <c r="E60" s="161" t="s">
        <v>217</v>
      </c>
      <c r="F60" s="162"/>
      <c r="G60" s="163"/>
      <c r="H60" s="163"/>
    </row>
    <row r="61" spans="1:10">
      <c r="A61" s="161" t="s">
        <v>720</v>
      </c>
      <c r="B61" s="162" t="s">
        <v>721</v>
      </c>
      <c r="C61" s="162" t="s">
        <v>726</v>
      </c>
      <c r="D61" s="161" t="s">
        <v>656</v>
      </c>
      <c r="E61" s="161" t="s">
        <v>125</v>
      </c>
      <c r="F61" s="166">
        <v>7.0000000000000007E-2</v>
      </c>
      <c r="G61" s="163"/>
      <c r="H61" s="163"/>
    </row>
    <row r="62" spans="1:10">
      <c r="A62" s="161" t="s">
        <v>720</v>
      </c>
      <c r="B62" s="162" t="s">
        <v>721</v>
      </c>
      <c r="C62" s="162" t="s">
        <v>727</v>
      </c>
      <c r="D62" s="161">
        <v>1</v>
      </c>
      <c r="E62" s="161" t="s">
        <v>479</v>
      </c>
      <c r="F62" s="162"/>
      <c r="G62" s="163"/>
      <c r="H62" s="163"/>
    </row>
    <row r="63" spans="1:10">
      <c r="A63" s="161" t="s">
        <v>720</v>
      </c>
      <c r="B63" s="162" t="s">
        <v>721</v>
      </c>
      <c r="C63" s="162" t="s">
        <v>728</v>
      </c>
      <c r="D63" s="161">
        <v>3</v>
      </c>
      <c r="E63" s="161" t="s">
        <v>50</v>
      </c>
      <c r="F63" s="166">
        <v>0.12</v>
      </c>
      <c r="G63" s="167"/>
      <c r="H63" s="167"/>
    </row>
    <row r="64" spans="1:10">
      <c r="A64" s="161" t="s">
        <v>720</v>
      </c>
      <c r="B64" s="162" t="s">
        <v>721</v>
      </c>
      <c r="C64" s="162" t="s">
        <v>659</v>
      </c>
      <c r="D64" s="161">
        <v>1</v>
      </c>
      <c r="E64" s="161" t="s">
        <v>217</v>
      </c>
      <c r="F64" s="162"/>
      <c r="G64" s="163"/>
      <c r="H64" s="163"/>
    </row>
    <row r="65" spans="1:10">
      <c r="A65" s="161" t="s">
        <v>720</v>
      </c>
      <c r="B65" s="162" t="s">
        <v>721</v>
      </c>
      <c r="C65" s="162" t="s">
        <v>729</v>
      </c>
      <c r="D65" s="161">
        <v>1</v>
      </c>
      <c r="E65" s="161" t="s">
        <v>95</v>
      </c>
      <c r="F65" s="162"/>
      <c r="G65" s="163"/>
      <c r="H65" s="163"/>
    </row>
    <row r="66" spans="1:10">
      <c r="A66" s="161" t="s">
        <v>720</v>
      </c>
      <c r="B66" s="162" t="s">
        <v>721</v>
      </c>
      <c r="C66" s="162" t="s">
        <v>730</v>
      </c>
      <c r="D66" s="161" t="s">
        <v>731</v>
      </c>
      <c r="E66" s="161" t="s">
        <v>30</v>
      </c>
      <c r="F66" s="166">
        <v>0.33</v>
      </c>
      <c r="G66" s="163"/>
      <c r="H66" s="163"/>
    </row>
    <row r="67" spans="1:10">
      <c r="A67" s="161" t="s">
        <v>720</v>
      </c>
      <c r="B67" s="162" t="s">
        <v>721</v>
      </c>
      <c r="C67" s="162" t="s">
        <v>639</v>
      </c>
      <c r="D67" s="161" t="s">
        <v>732</v>
      </c>
      <c r="E67" s="161" t="s">
        <v>405</v>
      </c>
      <c r="F67" s="166">
        <v>0.64</v>
      </c>
      <c r="G67" s="167"/>
      <c r="H67" s="167"/>
    </row>
    <row r="68" spans="1:10">
      <c r="A68" s="155" t="s">
        <v>733</v>
      </c>
      <c r="B68" s="171" t="s">
        <v>734</v>
      </c>
      <c r="C68" s="156" t="s">
        <v>735</v>
      </c>
      <c r="D68" s="155">
        <v>5</v>
      </c>
      <c r="E68" s="155" t="s">
        <v>677</v>
      </c>
      <c r="F68" s="186">
        <f>5*0.04</f>
        <v>0.2</v>
      </c>
      <c r="G68" s="158">
        <f>SUM(F68:F70)</f>
        <v>0.2</v>
      </c>
      <c r="H68" s="158">
        <f>G68*30</f>
        <v>6</v>
      </c>
      <c r="J68" s="27">
        <v>1</v>
      </c>
    </row>
    <row r="69" spans="1:10">
      <c r="A69" s="155" t="s">
        <v>733</v>
      </c>
      <c r="B69" s="171" t="s">
        <v>734</v>
      </c>
      <c r="C69" s="156" t="s">
        <v>659</v>
      </c>
      <c r="D69" s="155">
        <v>1</v>
      </c>
      <c r="E69" s="155" t="s">
        <v>217</v>
      </c>
      <c r="F69" s="156"/>
      <c r="G69" s="158"/>
      <c r="H69" s="158"/>
    </row>
    <row r="70" spans="1:10">
      <c r="A70" s="155" t="s">
        <v>733</v>
      </c>
      <c r="B70" s="171" t="s">
        <v>734</v>
      </c>
      <c r="C70" s="156" t="s">
        <v>149</v>
      </c>
      <c r="D70" s="155">
        <v>1</v>
      </c>
      <c r="E70" s="155" t="s">
        <v>148</v>
      </c>
      <c r="F70" s="156"/>
      <c r="G70" s="159"/>
      <c r="H70" s="159"/>
    </row>
    <row r="71" spans="1:10">
      <c r="A71" s="161" t="s">
        <v>736</v>
      </c>
      <c r="B71" s="162" t="s">
        <v>737</v>
      </c>
      <c r="C71" s="162" t="s">
        <v>738</v>
      </c>
      <c r="D71" s="161">
        <v>2</v>
      </c>
      <c r="E71" s="161" t="s">
        <v>95</v>
      </c>
      <c r="F71" s="166">
        <v>0.14000000000000001</v>
      </c>
      <c r="G71" s="164">
        <f>SUM(F71:F80)</f>
        <v>2.3499999999999996</v>
      </c>
      <c r="H71" s="164">
        <f>G71*30</f>
        <v>70.499999999999986</v>
      </c>
      <c r="J71" s="27">
        <v>1</v>
      </c>
    </row>
    <row r="72" spans="1:10">
      <c r="A72" s="161" t="s">
        <v>736</v>
      </c>
      <c r="B72" s="162" t="s">
        <v>737</v>
      </c>
      <c r="C72" s="162" t="s">
        <v>575</v>
      </c>
      <c r="D72" s="161" t="s">
        <v>691</v>
      </c>
      <c r="E72" s="423" t="s">
        <v>712</v>
      </c>
      <c r="F72" s="162"/>
      <c r="G72" s="163"/>
      <c r="H72" s="163"/>
    </row>
    <row r="73" spans="1:10">
      <c r="A73" s="161" t="s">
        <v>736</v>
      </c>
      <c r="B73" s="162" t="s">
        <v>737</v>
      </c>
      <c r="C73" s="162" t="s">
        <v>674</v>
      </c>
      <c r="D73" s="161" t="s">
        <v>675</v>
      </c>
      <c r="E73" s="161" t="s">
        <v>148</v>
      </c>
      <c r="F73" s="166">
        <v>0.31</v>
      </c>
      <c r="G73" s="163"/>
      <c r="H73" s="163"/>
    </row>
    <row r="74" spans="1:10">
      <c r="A74" s="161" t="s">
        <v>736</v>
      </c>
      <c r="B74" s="162" t="s">
        <v>737</v>
      </c>
      <c r="C74" s="162" t="s">
        <v>663</v>
      </c>
      <c r="D74" s="161"/>
      <c r="E74" s="161" t="s">
        <v>125</v>
      </c>
      <c r="F74" s="162"/>
      <c r="G74" s="163"/>
      <c r="H74" s="163"/>
    </row>
    <row r="75" spans="1:10">
      <c r="A75" s="161" t="s">
        <v>736</v>
      </c>
      <c r="B75" s="162" t="s">
        <v>737</v>
      </c>
      <c r="C75" s="162" t="s">
        <v>670</v>
      </c>
      <c r="D75" s="161">
        <v>2</v>
      </c>
      <c r="E75" s="161" t="s">
        <v>17</v>
      </c>
      <c r="F75" s="166">
        <v>0.02</v>
      </c>
      <c r="G75" s="163"/>
      <c r="H75" s="163"/>
    </row>
    <row r="76" spans="1:10">
      <c r="A76" s="161" t="s">
        <v>736</v>
      </c>
      <c r="B76" s="162" t="s">
        <v>737</v>
      </c>
      <c r="C76" s="162" t="s">
        <v>739</v>
      </c>
      <c r="D76" s="161">
        <v>3</v>
      </c>
      <c r="E76" s="161" t="s">
        <v>30</v>
      </c>
      <c r="F76" s="166">
        <v>0.03</v>
      </c>
      <c r="G76" s="163"/>
      <c r="H76" s="163"/>
    </row>
    <row r="77" spans="1:10">
      <c r="A77" s="161" t="s">
        <v>736</v>
      </c>
      <c r="B77" s="162" t="s">
        <v>737</v>
      </c>
      <c r="C77" s="162" t="s">
        <v>740</v>
      </c>
      <c r="D77" s="161">
        <v>2</v>
      </c>
      <c r="E77" s="161" t="s">
        <v>741</v>
      </c>
      <c r="F77" s="166">
        <v>1.8</v>
      </c>
      <c r="G77" s="167"/>
      <c r="H77" s="167"/>
    </row>
    <row r="78" spans="1:10">
      <c r="A78" s="161" t="s">
        <v>736</v>
      </c>
      <c r="B78" s="162" t="s">
        <v>737</v>
      </c>
      <c r="C78" s="162" t="s">
        <v>742</v>
      </c>
      <c r="D78" s="161" t="s">
        <v>723</v>
      </c>
      <c r="E78" s="255" t="s">
        <v>692</v>
      </c>
      <c r="G78" s="163"/>
      <c r="H78" s="163"/>
    </row>
    <row r="79" spans="1:10">
      <c r="A79" s="161" t="s">
        <v>736</v>
      </c>
      <c r="B79" s="162" t="s">
        <v>737</v>
      </c>
      <c r="C79" s="162" t="s">
        <v>665</v>
      </c>
      <c r="D79" s="161">
        <v>5</v>
      </c>
      <c r="E79" s="161" t="s">
        <v>95</v>
      </c>
      <c r="F79" s="166">
        <v>0.05</v>
      </c>
      <c r="G79" s="163"/>
      <c r="H79" s="163"/>
    </row>
    <row r="80" spans="1:10">
      <c r="A80" s="161" t="s">
        <v>736</v>
      </c>
      <c r="B80" s="162" t="s">
        <v>737</v>
      </c>
      <c r="C80" s="162" t="s">
        <v>659</v>
      </c>
      <c r="D80" s="161">
        <v>1</v>
      </c>
      <c r="E80" s="161" t="s">
        <v>217</v>
      </c>
      <c r="F80" s="162"/>
      <c r="G80" s="164"/>
      <c r="H80" s="167"/>
    </row>
    <row r="81" spans="1:10">
      <c r="A81" s="155" t="s">
        <v>743</v>
      </c>
      <c r="B81" s="171" t="s">
        <v>744</v>
      </c>
      <c r="C81" s="156" t="s">
        <v>690</v>
      </c>
      <c r="D81" s="155" t="s">
        <v>691</v>
      </c>
      <c r="E81" s="155" t="s">
        <v>287</v>
      </c>
      <c r="F81" s="157">
        <v>0.2</v>
      </c>
      <c r="G81" s="158">
        <f>SUM(F81:F92)</f>
        <v>2</v>
      </c>
      <c r="H81" s="158">
        <f>G81*30</f>
        <v>60</v>
      </c>
      <c r="J81" s="27">
        <v>1</v>
      </c>
    </row>
    <row r="82" spans="1:10">
      <c r="A82" s="155" t="s">
        <v>743</v>
      </c>
      <c r="B82" s="171" t="s">
        <v>744</v>
      </c>
      <c r="C82" s="156" t="s">
        <v>745</v>
      </c>
      <c r="D82" s="155">
        <v>4</v>
      </c>
      <c r="E82" s="155" t="s">
        <v>148</v>
      </c>
      <c r="F82" s="157">
        <v>0.12</v>
      </c>
      <c r="G82" s="160"/>
      <c r="H82" s="160"/>
    </row>
    <row r="83" spans="1:10">
      <c r="A83" s="155" t="s">
        <v>743</v>
      </c>
      <c r="B83" s="171" t="s">
        <v>744</v>
      </c>
      <c r="C83" s="156" t="s">
        <v>703</v>
      </c>
      <c r="D83" s="155">
        <v>1</v>
      </c>
      <c r="E83" s="155" t="s">
        <v>392</v>
      </c>
      <c r="F83" s="156"/>
      <c r="G83" s="160"/>
      <c r="H83" s="160"/>
    </row>
    <row r="84" spans="1:10">
      <c r="A84" s="155" t="s">
        <v>743</v>
      </c>
      <c r="B84" s="171" t="s">
        <v>744</v>
      </c>
      <c r="C84" s="156" t="s">
        <v>725</v>
      </c>
      <c r="D84" s="155">
        <v>1</v>
      </c>
      <c r="E84" s="155" t="s">
        <v>217</v>
      </c>
      <c r="F84" s="156"/>
      <c r="G84" s="160"/>
      <c r="H84" s="160"/>
    </row>
    <row r="85" spans="1:10">
      <c r="A85" s="155" t="s">
        <v>743</v>
      </c>
      <c r="B85" s="171" t="s">
        <v>744</v>
      </c>
      <c r="C85" s="156" t="s">
        <v>746</v>
      </c>
      <c r="D85" s="155" t="s">
        <v>747</v>
      </c>
      <c r="E85" s="155" t="s">
        <v>748</v>
      </c>
      <c r="F85" s="156"/>
      <c r="G85" s="160"/>
      <c r="H85" s="160"/>
    </row>
    <row r="86" spans="1:10">
      <c r="A86" s="155" t="s">
        <v>743</v>
      </c>
      <c r="B86" s="171" t="s">
        <v>744</v>
      </c>
      <c r="C86" s="156" t="s">
        <v>749</v>
      </c>
      <c r="D86" s="155">
        <v>3</v>
      </c>
      <c r="E86" s="155" t="s">
        <v>81</v>
      </c>
      <c r="F86" s="157">
        <v>1.65</v>
      </c>
      <c r="G86" s="159"/>
      <c r="H86" s="159"/>
    </row>
    <row r="87" spans="1:10">
      <c r="A87" s="155" t="s">
        <v>743</v>
      </c>
      <c r="B87" s="171" t="s">
        <v>744</v>
      </c>
      <c r="C87" s="156" t="s">
        <v>750</v>
      </c>
      <c r="D87" s="155">
        <v>1</v>
      </c>
      <c r="E87" s="155" t="s">
        <v>81</v>
      </c>
      <c r="F87" s="156"/>
      <c r="G87" s="160"/>
      <c r="H87" s="160"/>
    </row>
    <row r="88" spans="1:10">
      <c r="A88" s="155" t="s">
        <v>743</v>
      </c>
      <c r="B88" s="171" t="s">
        <v>744</v>
      </c>
      <c r="C88" s="156" t="s">
        <v>670</v>
      </c>
      <c r="D88" s="155">
        <v>2</v>
      </c>
      <c r="E88" s="155" t="s">
        <v>17</v>
      </c>
      <c r="F88" s="157">
        <v>0.02</v>
      </c>
      <c r="G88" s="160"/>
      <c r="H88" s="160"/>
    </row>
    <row r="89" spans="1:10">
      <c r="A89" s="155" t="s">
        <v>743</v>
      </c>
      <c r="B89" s="171" t="s">
        <v>744</v>
      </c>
      <c r="C89" s="156" t="s">
        <v>657</v>
      </c>
      <c r="D89" s="155">
        <v>1</v>
      </c>
      <c r="E89" s="155" t="s">
        <v>217</v>
      </c>
      <c r="F89" s="156"/>
      <c r="G89" s="160"/>
      <c r="H89" s="160"/>
    </row>
    <row r="90" spans="1:10">
      <c r="A90" s="155" t="s">
        <v>743</v>
      </c>
      <c r="B90" s="171" t="s">
        <v>744</v>
      </c>
      <c r="C90" s="156" t="s">
        <v>671</v>
      </c>
      <c r="D90" s="155">
        <v>1</v>
      </c>
      <c r="E90" s="155" t="s">
        <v>99</v>
      </c>
      <c r="F90" s="156"/>
      <c r="G90" s="160"/>
      <c r="H90" s="160"/>
    </row>
    <row r="91" spans="1:10">
      <c r="A91" s="155" t="s">
        <v>743</v>
      </c>
      <c r="B91" s="171" t="s">
        <v>744</v>
      </c>
      <c r="C91" s="156" t="s">
        <v>659</v>
      </c>
      <c r="D91" s="155">
        <v>1</v>
      </c>
      <c r="E91" s="155" t="s">
        <v>217</v>
      </c>
      <c r="F91" s="156"/>
      <c r="G91" s="160"/>
      <c r="H91" s="160"/>
    </row>
    <row r="92" spans="1:10">
      <c r="A92" s="155" t="s">
        <v>743</v>
      </c>
      <c r="B92" s="171" t="s">
        <v>744</v>
      </c>
      <c r="C92" s="156" t="s">
        <v>687</v>
      </c>
      <c r="D92" s="155" t="s">
        <v>656</v>
      </c>
      <c r="E92" s="155" t="str">
        <f>E90</f>
        <v>D</v>
      </c>
      <c r="F92" s="157">
        <v>0.01</v>
      </c>
      <c r="G92" s="158"/>
      <c r="H92" s="158"/>
    </row>
    <row r="93" spans="1:10">
      <c r="A93" s="161" t="s">
        <v>751</v>
      </c>
      <c r="B93" s="162" t="s">
        <v>752</v>
      </c>
      <c r="C93" s="162" t="s">
        <v>674</v>
      </c>
      <c r="D93" s="161" t="s">
        <v>675</v>
      </c>
      <c r="E93" s="161" t="s">
        <v>148</v>
      </c>
      <c r="F93" s="166">
        <v>0.31</v>
      </c>
      <c r="G93" s="164">
        <f>SUM(F93:F100)</f>
        <v>0.64</v>
      </c>
      <c r="H93" s="164">
        <f>G93*30</f>
        <v>19.2</v>
      </c>
      <c r="J93" s="27">
        <v>1</v>
      </c>
    </row>
    <row r="94" spans="1:10">
      <c r="A94" s="161" t="s">
        <v>751</v>
      </c>
      <c r="B94" s="162" t="s">
        <v>752</v>
      </c>
      <c r="C94" s="162" t="s">
        <v>669</v>
      </c>
      <c r="D94" s="161">
        <v>5</v>
      </c>
      <c r="E94" s="161" t="s">
        <v>22</v>
      </c>
      <c r="F94" s="162"/>
      <c r="G94" s="163"/>
      <c r="H94" s="163"/>
    </row>
    <row r="95" spans="1:10">
      <c r="A95" s="161" t="s">
        <v>751</v>
      </c>
      <c r="B95" s="162" t="s">
        <v>752</v>
      </c>
      <c r="C95" s="162" t="s">
        <v>728</v>
      </c>
      <c r="D95" s="161">
        <v>4</v>
      </c>
      <c r="E95" s="161" t="s">
        <v>50</v>
      </c>
      <c r="F95" s="166">
        <v>0.24</v>
      </c>
      <c r="G95" s="167"/>
      <c r="H95" s="167"/>
    </row>
    <row r="96" spans="1:10">
      <c r="A96" s="161" t="s">
        <v>751</v>
      </c>
      <c r="B96" s="162" t="s">
        <v>752</v>
      </c>
      <c r="C96" s="162" t="s">
        <v>657</v>
      </c>
      <c r="D96" s="161">
        <v>5</v>
      </c>
      <c r="E96" s="161" t="s">
        <v>217</v>
      </c>
      <c r="F96" s="162"/>
      <c r="G96" s="163"/>
      <c r="H96" s="163"/>
    </row>
    <row r="97" spans="1:10">
      <c r="A97" s="161" t="s">
        <v>751</v>
      </c>
      <c r="B97" s="162" t="s">
        <v>752</v>
      </c>
      <c r="C97" s="162" t="s">
        <v>698</v>
      </c>
      <c r="D97" s="161">
        <v>2</v>
      </c>
      <c r="E97" s="161" t="s">
        <v>45</v>
      </c>
      <c r="F97" s="166">
        <v>0.08</v>
      </c>
      <c r="G97" s="163"/>
      <c r="H97" s="163"/>
    </row>
    <row r="98" spans="1:10">
      <c r="A98" s="161" t="s">
        <v>751</v>
      </c>
      <c r="B98" s="162" t="s">
        <v>752</v>
      </c>
      <c r="C98" s="162" t="s">
        <v>659</v>
      </c>
      <c r="D98" s="161">
        <v>1</v>
      </c>
      <c r="E98" s="161" t="s">
        <v>217</v>
      </c>
      <c r="F98" s="162"/>
      <c r="G98" s="163"/>
      <c r="H98" s="163"/>
    </row>
    <row r="99" spans="1:10">
      <c r="A99" s="161" t="s">
        <v>751</v>
      </c>
      <c r="B99" s="162" t="s">
        <v>752</v>
      </c>
      <c r="C99" s="162" t="s">
        <v>729</v>
      </c>
      <c r="D99" s="161">
        <v>1</v>
      </c>
      <c r="E99" s="161" t="s">
        <v>95</v>
      </c>
      <c r="F99" s="162"/>
      <c r="G99" s="163"/>
      <c r="H99" s="163"/>
    </row>
    <row r="100" spans="1:10">
      <c r="A100" s="161" t="s">
        <v>751</v>
      </c>
      <c r="B100" s="162" t="s">
        <v>752</v>
      </c>
      <c r="C100" s="162" t="s">
        <v>753</v>
      </c>
      <c r="D100" s="161" t="s">
        <v>723</v>
      </c>
      <c r="E100" s="161" t="str">
        <f>' Stocking list'!B7</f>
        <v>A</v>
      </c>
      <c r="F100" s="162">
        <v>0.01</v>
      </c>
      <c r="G100" s="164"/>
      <c r="H100" s="167"/>
    </row>
    <row r="101" spans="1:10">
      <c r="A101" s="155" t="s">
        <v>754</v>
      </c>
      <c r="B101" s="171" t="s">
        <v>755</v>
      </c>
      <c r="C101" s="156" t="s">
        <v>702</v>
      </c>
      <c r="D101" s="155">
        <v>3</v>
      </c>
      <c r="E101" s="155" t="s">
        <v>17</v>
      </c>
      <c r="F101" s="157">
        <v>0.15</v>
      </c>
      <c r="G101" s="175">
        <f>SUM(F101:F107)</f>
        <v>1.01</v>
      </c>
      <c r="H101" s="175">
        <f>G101*30</f>
        <v>30.3</v>
      </c>
      <c r="J101" s="27">
        <v>1</v>
      </c>
    </row>
    <row r="102" spans="1:10">
      <c r="A102" s="155" t="s">
        <v>754</v>
      </c>
      <c r="B102" s="171" t="s">
        <v>755</v>
      </c>
      <c r="C102" s="156" t="s">
        <v>674</v>
      </c>
      <c r="D102" s="155" t="s">
        <v>675</v>
      </c>
      <c r="E102" s="155" t="s">
        <v>148</v>
      </c>
      <c r="F102" s="157">
        <v>0.31</v>
      </c>
      <c r="G102" s="160"/>
      <c r="H102" s="160"/>
    </row>
    <row r="103" spans="1:10">
      <c r="A103" s="155" t="s">
        <v>754</v>
      </c>
      <c r="B103" s="171" t="s">
        <v>755</v>
      </c>
      <c r="C103" s="156" t="s">
        <v>739</v>
      </c>
      <c r="D103" s="155">
        <v>5</v>
      </c>
      <c r="E103" s="155" t="s">
        <v>30</v>
      </c>
      <c r="F103" s="157">
        <v>0.05</v>
      </c>
      <c r="G103" s="160"/>
      <c r="H103" s="160"/>
    </row>
    <row r="104" spans="1:10">
      <c r="A104" s="155" t="s">
        <v>754</v>
      </c>
      <c r="B104" s="171" t="s">
        <v>755</v>
      </c>
      <c r="C104" s="156" t="s">
        <v>728</v>
      </c>
      <c r="D104" s="155">
        <v>3</v>
      </c>
      <c r="E104" s="155" t="s">
        <v>50</v>
      </c>
      <c r="F104" s="157">
        <v>0.12</v>
      </c>
      <c r="G104" s="160"/>
      <c r="H104" s="160"/>
    </row>
    <row r="105" spans="1:10">
      <c r="A105" s="155" t="s">
        <v>754</v>
      </c>
      <c r="B105" s="171" t="s">
        <v>755</v>
      </c>
      <c r="C105" s="156" t="s">
        <v>665</v>
      </c>
      <c r="D105" s="155">
        <v>5</v>
      </c>
      <c r="E105" s="155" t="s">
        <v>95</v>
      </c>
      <c r="F105" s="157">
        <v>0.05</v>
      </c>
      <c r="G105" s="160"/>
      <c r="H105" s="160"/>
    </row>
    <row r="106" spans="1:10">
      <c r="A106" s="155" t="s">
        <v>754</v>
      </c>
      <c r="B106" s="171" t="s">
        <v>755</v>
      </c>
      <c r="C106" s="156" t="s">
        <v>659</v>
      </c>
      <c r="D106" s="155">
        <v>1</v>
      </c>
      <c r="E106" s="155" t="s">
        <v>217</v>
      </c>
      <c r="F106" s="156"/>
      <c r="G106" s="160"/>
      <c r="H106" s="160"/>
    </row>
    <row r="107" spans="1:10">
      <c r="A107" s="155" t="s">
        <v>754</v>
      </c>
      <c r="B107" s="171" t="s">
        <v>755</v>
      </c>
      <c r="C107" s="156" t="s">
        <v>730</v>
      </c>
      <c r="D107" s="155" t="s">
        <v>731</v>
      </c>
      <c r="E107" s="155" t="s">
        <v>30</v>
      </c>
      <c r="F107" s="157">
        <v>0.33</v>
      </c>
      <c r="G107" s="158"/>
      <c r="H107" s="158"/>
    </row>
    <row r="108" spans="1:10">
      <c r="A108" s="161" t="s">
        <v>756</v>
      </c>
      <c r="B108" s="162" t="s">
        <v>757</v>
      </c>
      <c r="C108" s="162" t="s">
        <v>738</v>
      </c>
      <c r="D108" s="161">
        <v>1</v>
      </c>
      <c r="E108" s="161" t="s">
        <v>95</v>
      </c>
      <c r="F108" s="166">
        <v>0.08</v>
      </c>
      <c r="G108" s="187">
        <f>SUM(F108:F111)</f>
        <v>0.76</v>
      </c>
      <c r="H108" s="164">
        <v>22.8</v>
      </c>
      <c r="J108" s="27">
        <v>1</v>
      </c>
    </row>
    <row r="109" spans="1:10">
      <c r="A109" s="161" t="s">
        <v>756</v>
      </c>
      <c r="B109" s="162" t="s">
        <v>757</v>
      </c>
      <c r="C109" s="162" t="s">
        <v>674</v>
      </c>
      <c r="D109" s="161" t="s">
        <v>675</v>
      </c>
      <c r="E109" s="161" t="s">
        <v>148</v>
      </c>
      <c r="F109" s="166">
        <v>0.31</v>
      </c>
      <c r="G109" s="163"/>
      <c r="H109" s="163"/>
    </row>
    <row r="110" spans="1:10">
      <c r="A110" s="161" t="s">
        <v>756</v>
      </c>
      <c r="B110" s="162" t="s">
        <v>757</v>
      </c>
      <c r="C110" s="162" t="s">
        <v>698</v>
      </c>
      <c r="D110" s="161">
        <v>1</v>
      </c>
      <c r="E110" s="161" t="s">
        <v>45</v>
      </c>
      <c r="F110" s="166">
        <v>0.04</v>
      </c>
      <c r="G110" s="163"/>
      <c r="H110" s="163"/>
    </row>
    <row r="111" spans="1:10">
      <c r="A111" s="161" t="s">
        <v>756</v>
      </c>
      <c r="B111" s="162" t="s">
        <v>757</v>
      </c>
      <c r="C111" s="162" t="s">
        <v>730</v>
      </c>
      <c r="D111" s="161" t="s">
        <v>731</v>
      </c>
      <c r="E111" s="161" t="s">
        <v>30</v>
      </c>
      <c r="F111" s="166">
        <v>0.33</v>
      </c>
      <c r="G111" s="164"/>
      <c r="H111" s="167"/>
    </row>
    <row r="112" spans="1:10">
      <c r="A112" s="155" t="s">
        <v>758</v>
      </c>
      <c r="B112" s="171" t="s">
        <v>759</v>
      </c>
      <c r="C112" s="156" t="s">
        <v>674</v>
      </c>
      <c r="D112" s="155" t="s">
        <v>675</v>
      </c>
      <c r="E112" s="155" t="s">
        <v>148</v>
      </c>
      <c r="F112" s="157">
        <v>0.31</v>
      </c>
      <c r="G112" s="175">
        <f>SUM(F112:F114)</f>
        <v>0.37</v>
      </c>
      <c r="H112" s="158">
        <v>11.1</v>
      </c>
      <c r="J112" s="27">
        <v>1</v>
      </c>
    </row>
    <row r="113" spans="1:10">
      <c r="A113" s="155" t="s">
        <v>758</v>
      </c>
      <c r="B113" s="171" t="s">
        <v>759</v>
      </c>
      <c r="C113" s="156" t="s">
        <v>670</v>
      </c>
      <c r="D113" s="155">
        <v>2</v>
      </c>
      <c r="E113" s="155" t="s">
        <v>17</v>
      </c>
      <c r="F113" s="157">
        <v>0.02</v>
      </c>
      <c r="G113" s="160"/>
      <c r="H113" s="160"/>
    </row>
    <row r="114" spans="1:10">
      <c r="A114" s="155" t="s">
        <v>758</v>
      </c>
      <c r="B114" s="171" t="s">
        <v>759</v>
      </c>
      <c r="C114" s="156" t="s">
        <v>698</v>
      </c>
      <c r="D114" s="155">
        <v>1</v>
      </c>
      <c r="E114" s="155" t="s">
        <v>45</v>
      </c>
      <c r="F114" s="157">
        <v>0.04</v>
      </c>
      <c r="G114" s="158"/>
      <c r="H114" s="159"/>
    </row>
    <row r="115" spans="1:10">
      <c r="A115" s="161" t="s">
        <v>760</v>
      </c>
      <c r="B115" s="162" t="s">
        <v>761</v>
      </c>
      <c r="C115" s="162" t="s">
        <v>575</v>
      </c>
      <c r="D115" s="161" t="s">
        <v>662</v>
      </c>
      <c r="E115" s="423" t="s">
        <v>712</v>
      </c>
      <c r="F115" s="162"/>
      <c r="G115" s="163">
        <f>SUM(F115:F117)</f>
        <v>0.31</v>
      </c>
      <c r="H115" s="164">
        <f>G115*30</f>
        <v>9.3000000000000007</v>
      </c>
      <c r="J115" s="27">
        <v>1</v>
      </c>
    </row>
    <row r="116" spans="1:10">
      <c r="A116" s="161" t="s">
        <v>760</v>
      </c>
      <c r="B116" s="162" t="s">
        <v>761</v>
      </c>
      <c r="C116" s="162" t="s">
        <v>674</v>
      </c>
      <c r="D116" s="161" t="s">
        <v>675</v>
      </c>
      <c r="E116" s="161" t="s">
        <v>148</v>
      </c>
      <c r="F116" s="166">
        <v>0.31</v>
      </c>
      <c r="G116" s="163"/>
      <c r="H116" s="163"/>
    </row>
    <row r="117" spans="1:10">
      <c r="A117" s="161" t="s">
        <v>760</v>
      </c>
      <c r="B117" s="162" t="s">
        <v>761</v>
      </c>
      <c r="C117" s="162" t="s">
        <v>669</v>
      </c>
      <c r="D117" s="161">
        <v>5</v>
      </c>
      <c r="E117" s="161" t="s">
        <v>22</v>
      </c>
      <c r="F117" s="162"/>
      <c r="G117" s="163"/>
      <c r="H117" s="163"/>
    </row>
    <row r="118" spans="1:10">
      <c r="A118" s="161" t="s">
        <v>760</v>
      </c>
      <c r="B118" s="162" t="s">
        <v>761</v>
      </c>
      <c r="C118" s="162" t="s">
        <v>671</v>
      </c>
      <c r="D118" s="161">
        <v>1</v>
      </c>
      <c r="E118" s="161" t="s">
        <v>99</v>
      </c>
      <c r="F118" s="162"/>
      <c r="G118" s="164"/>
      <c r="H118" s="167"/>
    </row>
    <row r="119" spans="1:10">
      <c r="A119" s="161" t="s">
        <v>760</v>
      </c>
      <c r="B119" s="162" t="s">
        <v>761</v>
      </c>
      <c r="C119" s="162" t="s">
        <v>659</v>
      </c>
      <c r="D119" s="161">
        <v>1</v>
      </c>
      <c r="E119" s="161" t="s">
        <v>217</v>
      </c>
      <c r="F119" s="162"/>
      <c r="G119" s="163"/>
      <c r="H119" s="163"/>
    </row>
    <row r="120" spans="1:10">
      <c r="A120" s="155" t="s">
        <v>762</v>
      </c>
      <c r="B120" s="171" t="s">
        <v>763</v>
      </c>
      <c r="C120" s="156" t="s">
        <v>674</v>
      </c>
      <c r="D120" s="155" t="s">
        <v>675</v>
      </c>
      <c r="E120" s="155" t="s">
        <v>148</v>
      </c>
      <c r="F120" s="157">
        <v>0.31</v>
      </c>
      <c r="G120" s="158">
        <f>SUM(F120:F123)</f>
        <v>0.7</v>
      </c>
      <c r="H120" s="158">
        <v>21</v>
      </c>
      <c r="J120" s="27">
        <v>1</v>
      </c>
    </row>
    <row r="121" spans="1:10">
      <c r="A121" s="155" t="s">
        <v>762</v>
      </c>
      <c r="B121" s="171" t="s">
        <v>763</v>
      </c>
      <c r="C121" s="156" t="s">
        <v>670</v>
      </c>
      <c r="D121" s="155">
        <v>2</v>
      </c>
      <c r="E121" s="155" t="s">
        <v>17</v>
      </c>
      <c r="F121" s="157">
        <v>0.02</v>
      </c>
      <c r="G121" s="159"/>
      <c r="H121" s="159"/>
    </row>
    <row r="122" spans="1:10">
      <c r="A122" s="155" t="s">
        <v>762</v>
      </c>
      <c r="B122" s="171" t="s">
        <v>763</v>
      </c>
      <c r="C122" s="156" t="s">
        <v>698</v>
      </c>
      <c r="D122" s="155">
        <v>1</v>
      </c>
      <c r="E122" s="155" t="s">
        <v>45</v>
      </c>
      <c r="F122" s="157">
        <v>0.04</v>
      </c>
      <c r="G122" s="160"/>
      <c r="H122" s="160"/>
    </row>
    <row r="123" spans="1:10">
      <c r="A123" s="155" t="s">
        <v>762</v>
      </c>
      <c r="B123" s="171" t="s">
        <v>763</v>
      </c>
      <c r="C123" s="156" t="s">
        <v>730</v>
      </c>
      <c r="D123" s="155" t="s">
        <v>731</v>
      </c>
      <c r="E123" s="155" t="s">
        <v>30</v>
      </c>
      <c r="F123" s="157">
        <v>0.33</v>
      </c>
      <c r="G123" s="158"/>
      <c r="H123" s="159"/>
    </row>
    <row r="124" spans="1:10">
      <c r="A124" s="161" t="s">
        <v>764</v>
      </c>
      <c r="B124" s="162" t="s">
        <v>765</v>
      </c>
      <c r="C124" s="162" t="s">
        <v>575</v>
      </c>
      <c r="D124" s="161" t="s">
        <v>766</v>
      </c>
      <c r="E124" s="423" t="s">
        <v>712</v>
      </c>
      <c r="F124" s="162"/>
      <c r="G124" s="167">
        <f>SUM(F124:F128)</f>
        <v>1.32</v>
      </c>
      <c r="H124" s="164">
        <v>39.6</v>
      </c>
      <c r="J124" s="27">
        <v>1</v>
      </c>
    </row>
    <row r="125" spans="1:10">
      <c r="A125" s="161" t="s">
        <v>764</v>
      </c>
      <c r="B125" s="162" t="s">
        <v>765</v>
      </c>
      <c r="C125" s="162" t="s">
        <v>663</v>
      </c>
      <c r="D125" s="161" t="s">
        <v>656</v>
      </c>
      <c r="E125" s="161" t="s">
        <v>125</v>
      </c>
      <c r="F125" s="166">
        <v>0.75</v>
      </c>
      <c r="G125" s="163"/>
      <c r="H125" s="163"/>
    </row>
    <row r="126" spans="1:10">
      <c r="A126" s="161" t="s">
        <v>764</v>
      </c>
      <c r="B126" s="162" t="s">
        <v>765</v>
      </c>
      <c r="C126" s="162" t="s">
        <v>767</v>
      </c>
      <c r="D126" s="161">
        <v>3</v>
      </c>
      <c r="E126" s="161" t="s">
        <v>287</v>
      </c>
      <c r="F126" s="166">
        <v>0.24</v>
      </c>
      <c r="G126" s="163"/>
      <c r="H126" s="163"/>
    </row>
    <row r="127" spans="1:10">
      <c r="A127" s="161" t="s">
        <v>764</v>
      </c>
      <c r="B127" s="162" t="s">
        <v>765</v>
      </c>
      <c r="C127" s="162" t="s">
        <v>768</v>
      </c>
      <c r="D127" s="161">
        <v>16</v>
      </c>
      <c r="E127" s="255" t="s">
        <v>692</v>
      </c>
      <c r="G127" s="163"/>
      <c r="H127" s="163"/>
    </row>
    <row r="128" spans="1:10">
      <c r="A128" s="161" t="s">
        <v>764</v>
      </c>
      <c r="B128" s="162" t="s">
        <v>765</v>
      </c>
      <c r="C128" s="162" t="s">
        <v>730</v>
      </c>
      <c r="D128" s="161" t="s">
        <v>731</v>
      </c>
      <c r="E128" s="161" t="s">
        <v>30</v>
      </c>
      <c r="F128" s="166">
        <v>0.33</v>
      </c>
      <c r="G128" s="164"/>
      <c r="H128" s="167"/>
    </row>
    <row r="129" spans="1:26">
      <c r="A129" s="155" t="s">
        <v>769</v>
      </c>
      <c r="B129" s="171" t="s">
        <v>770</v>
      </c>
      <c r="C129" s="156" t="s">
        <v>771</v>
      </c>
      <c r="D129" s="155">
        <v>2</v>
      </c>
      <c r="E129" s="155" t="s">
        <v>17</v>
      </c>
      <c r="F129" s="157">
        <v>0.06</v>
      </c>
      <c r="G129" s="158">
        <f>SUM(F129:F130)</f>
        <v>0.37</v>
      </c>
      <c r="H129" s="158">
        <f>G129*30</f>
        <v>11.1</v>
      </c>
      <c r="J129" s="27">
        <v>1</v>
      </c>
    </row>
    <row r="130" spans="1:26">
      <c r="A130" s="155" t="s">
        <v>769</v>
      </c>
      <c r="B130" s="171" t="s">
        <v>770</v>
      </c>
      <c r="C130" s="156" t="s">
        <v>674</v>
      </c>
      <c r="D130" s="155" t="s">
        <v>675</v>
      </c>
      <c r="E130" s="155" t="s">
        <v>148</v>
      </c>
      <c r="F130" s="157">
        <v>0.31</v>
      </c>
      <c r="G130" s="158"/>
      <c r="H130" s="159"/>
    </row>
    <row r="131" spans="1:26">
      <c r="A131" s="155" t="s">
        <v>769</v>
      </c>
      <c r="B131" s="171" t="s">
        <v>770</v>
      </c>
      <c r="C131" s="156" t="s">
        <v>659</v>
      </c>
      <c r="D131" s="155">
        <v>1</v>
      </c>
      <c r="E131" s="155" t="s">
        <v>217</v>
      </c>
      <c r="F131" s="156"/>
      <c r="G131" s="160"/>
      <c r="H131" s="160"/>
    </row>
    <row r="132" spans="1:26">
      <c r="A132" s="161" t="s">
        <v>772</v>
      </c>
      <c r="B132" s="162" t="s">
        <v>773</v>
      </c>
      <c r="C132" s="162" t="s">
        <v>725</v>
      </c>
      <c r="D132" s="161">
        <v>1</v>
      </c>
      <c r="E132" s="161" t="s">
        <v>217</v>
      </c>
      <c r="F132" s="162"/>
      <c r="G132" s="164">
        <f>SUM(F136:F139)</f>
        <v>0.68</v>
      </c>
      <c r="H132" s="164">
        <f>G132*30</f>
        <v>20.400000000000002</v>
      </c>
      <c r="J132" s="27">
        <v>1</v>
      </c>
    </row>
    <row r="133" spans="1:26">
      <c r="A133" s="161" t="s">
        <v>772</v>
      </c>
      <c r="B133" s="162" t="s">
        <v>773</v>
      </c>
      <c r="C133" s="162" t="s">
        <v>669</v>
      </c>
      <c r="D133" s="161">
        <v>5</v>
      </c>
      <c r="E133" s="161" t="s">
        <v>22</v>
      </c>
      <c r="F133" s="162"/>
      <c r="G133" s="163"/>
      <c r="H133" s="163"/>
    </row>
    <row r="134" spans="1:26">
      <c r="A134" s="161" t="s">
        <v>772</v>
      </c>
      <c r="B134" s="162" t="s">
        <v>773</v>
      </c>
      <c r="C134" s="162" t="s">
        <v>657</v>
      </c>
      <c r="D134" s="161">
        <v>1</v>
      </c>
      <c r="E134" s="161" t="s">
        <v>217</v>
      </c>
      <c r="F134" s="162"/>
      <c r="G134" s="163"/>
      <c r="H134" s="163"/>
    </row>
    <row r="135" spans="1:26">
      <c r="A135" s="161" t="s">
        <v>772</v>
      </c>
      <c r="B135" s="162" t="s">
        <v>773</v>
      </c>
      <c r="C135" s="162" t="s">
        <v>658</v>
      </c>
      <c r="D135" s="161">
        <v>1</v>
      </c>
      <c r="E135" s="161" t="s">
        <v>151</v>
      </c>
      <c r="F135" s="162"/>
      <c r="G135" s="163"/>
      <c r="H135" s="163"/>
    </row>
    <row r="136" spans="1:26">
      <c r="A136" s="161" t="s">
        <v>772</v>
      </c>
      <c r="B136" s="162" t="s">
        <v>773</v>
      </c>
      <c r="C136" s="162" t="s">
        <v>707</v>
      </c>
      <c r="D136" s="161">
        <v>10</v>
      </c>
      <c r="E136" s="161" t="s">
        <v>30</v>
      </c>
      <c r="F136" s="166">
        <v>0.01</v>
      </c>
      <c r="G136" s="163"/>
      <c r="H136" s="163"/>
    </row>
    <row r="137" spans="1:26">
      <c r="A137" s="161" t="s">
        <v>772</v>
      </c>
      <c r="B137" s="162" t="s">
        <v>773</v>
      </c>
      <c r="C137" s="162" t="s">
        <v>665</v>
      </c>
      <c r="D137" s="161">
        <v>2</v>
      </c>
      <c r="E137" s="161" t="s">
        <v>95</v>
      </c>
      <c r="F137" s="166">
        <v>0.01</v>
      </c>
      <c r="G137" s="163"/>
      <c r="H137" s="163"/>
    </row>
    <row r="138" spans="1:26">
      <c r="A138" s="161" t="s">
        <v>772</v>
      </c>
      <c r="B138" s="162" t="s">
        <v>773</v>
      </c>
      <c r="C138" s="162" t="s">
        <v>659</v>
      </c>
      <c r="D138" s="161">
        <v>1</v>
      </c>
      <c r="E138" s="161" t="s">
        <v>217</v>
      </c>
      <c r="F138" s="162"/>
      <c r="G138" s="163"/>
      <c r="H138" s="163"/>
    </row>
    <row r="139" spans="1:26">
      <c r="A139" s="161" t="s">
        <v>772</v>
      </c>
      <c r="B139" s="162" t="s">
        <v>773</v>
      </c>
      <c r="C139" s="162" t="s">
        <v>774</v>
      </c>
      <c r="D139" s="161">
        <v>2</v>
      </c>
      <c r="E139" s="161" t="s">
        <v>741</v>
      </c>
      <c r="F139" s="166">
        <v>0.66</v>
      </c>
      <c r="G139" s="167"/>
      <c r="H139" s="167"/>
    </row>
    <row r="140" spans="1:26">
      <c r="A140" s="155" t="s">
        <v>775</v>
      </c>
      <c r="B140" s="171" t="s">
        <v>776</v>
      </c>
      <c r="C140" s="156" t="s">
        <v>575</v>
      </c>
      <c r="D140" s="155" t="s">
        <v>662</v>
      </c>
      <c r="E140" s="155" t="s">
        <v>107</v>
      </c>
      <c r="F140" s="156"/>
      <c r="G140" s="158">
        <f>SUM(F140:F152)</f>
        <v>1.9300000000000002</v>
      </c>
      <c r="H140" s="158">
        <f>G140*30</f>
        <v>57.900000000000006</v>
      </c>
      <c r="J140" s="27">
        <v>1</v>
      </c>
    </row>
    <row r="141" spans="1:26">
      <c r="A141" s="155" t="s">
        <v>775</v>
      </c>
      <c r="B141" s="171" t="s">
        <v>776</v>
      </c>
      <c r="C141" s="156" t="s">
        <v>674</v>
      </c>
      <c r="D141" s="155" t="s">
        <v>675</v>
      </c>
      <c r="E141" s="155" t="s">
        <v>148</v>
      </c>
      <c r="F141" s="157">
        <v>0.31</v>
      </c>
      <c r="G141" s="160"/>
      <c r="H141" s="160"/>
    </row>
    <row r="142" spans="1:26">
      <c r="A142" s="155" t="s">
        <v>775</v>
      </c>
      <c r="B142" s="171" t="s">
        <v>776</v>
      </c>
      <c r="C142" s="156" t="s">
        <v>777</v>
      </c>
      <c r="D142" s="155">
        <v>2</v>
      </c>
      <c r="E142" s="155" t="s">
        <v>17</v>
      </c>
      <c r="F142" s="157">
        <v>0.02</v>
      </c>
      <c r="G142" s="160"/>
      <c r="H142" s="160"/>
    </row>
    <row r="143" spans="1:26">
      <c r="A143" s="155" t="s">
        <v>775</v>
      </c>
      <c r="B143" s="171" t="s">
        <v>776</v>
      </c>
      <c r="C143" s="162" t="s">
        <v>778</v>
      </c>
      <c r="D143" s="161">
        <v>10</v>
      </c>
      <c r="E143" s="255" t="s">
        <v>692</v>
      </c>
      <c r="G143" s="163"/>
      <c r="H143" s="163"/>
      <c r="L143" s="188"/>
      <c r="M143" s="188"/>
      <c r="N143" s="188"/>
      <c r="O143" s="188"/>
      <c r="P143" s="188"/>
      <c r="Q143" s="188"/>
      <c r="R143" s="188"/>
      <c r="S143" s="188"/>
      <c r="T143" s="188"/>
      <c r="U143" s="188"/>
      <c r="V143" s="188"/>
      <c r="W143" s="188"/>
      <c r="X143" s="188"/>
      <c r="Y143" s="188"/>
      <c r="Z143" s="188"/>
    </row>
    <row r="144" spans="1:26">
      <c r="A144" s="155" t="s">
        <v>775</v>
      </c>
      <c r="B144" s="171" t="s">
        <v>776</v>
      </c>
      <c r="C144" s="156" t="s">
        <v>779</v>
      </c>
      <c r="D144" s="155">
        <v>1</v>
      </c>
      <c r="E144" s="155" t="s">
        <v>45</v>
      </c>
      <c r="F144" s="157">
        <v>0.14000000000000001</v>
      </c>
      <c r="G144" s="160"/>
      <c r="H144" s="160"/>
    </row>
    <row r="145" spans="1:10">
      <c r="A145" s="155" t="s">
        <v>775</v>
      </c>
      <c r="B145" s="171" t="s">
        <v>776</v>
      </c>
      <c r="C145" s="156" t="s">
        <v>728</v>
      </c>
      <c r="D145" s="155">
        <v>3</v>
      </c>
      <c r="E145" s="155" t="s">
        <v>50</v>
      </c>
      <c r="F145" s="157">
        <v>0.12</v>
      </c>
      <c r="G145" s="160"/>
      <c r="H145" s="160"/>
    </row>
    <row r="146" spans="1:10">
      <c r="A146" s="155" t="s">
        <v>775</v>
      </c>
      <c r="B146" s="171" t="s">
        <v>776</v>
      </c>
      <c r="C146" s="162" t="s">
        <v>676</v>
      </c>
      <c r="D146" s="161">
        <v>1</v>
      </c>
      <c r="E146" s="255" t="s">
        <v>692</v>
      </c>
      <c r="G146" s="163"/>
      <c r="H146" s="163"/>
    </row>
    <row r="147" spans="1:10">
      <c r="A147" s="155" t="s">
        <v>775</v>
      </c>
      <c r="B147" s="171" t="s">
        <v>776</v>
      </c>
      <c r="C147" s="156" t="s">
        <v>707</v>
      </c>
      <c r="D147" s="155">
        <v>10</v>
      </c>
      <c r="E147" s="155" t="s">
        <v>30</v>
      </c>
      <c r="F147" s="157">
        <v>0.01</v>
      </c>
      <c r="G147" s="160"/>
      <c r="H147" s="160"/>
    </row>
    <row r="148" spans="1:10">
      <c r="A148" s="155" t="s">
        <v>775</v>
      </c>
      <c r="B148" s="171" t="s">
        <v>776</v>
      </c>
      <c r="C148" s="156" t="s">
        <v>780</v>
      </c>
      <c r="D148" s="155">
        <v>1</v>
      </c>
      <c r="E148" s="155" t="s">
        <v>405</v>
      </c>
      <c r="F148" s="156"/>
      <c r="G148" s="160"/>
      <c r="H148" s="160"/>
    </row>
    <row r="149" spans="1:10">
      <c r="A149" s="155" t="s">
        <v>775</v>
      </c>
      <c r="B149" s="171" t="s">
        <v>776</v>
      </c>
      <c r="C149" s="156" t="s">
        <v>659</v>
      </c>
      <c r="D149" s="155">
        <v>1</v>
      </c>
      <c r="E149" s="155" t="s">
        <v>217</v>
      </c>
      <c r="F149" s="156"/>
      <c r="G149" s="160"/>
      <c r="H149" s="160"/>
    </row>
    <row r="150" spans="1:10">
      <c r="A150" s="155" t="s">
        <v>775</v>
      </c>
      <c r="B150" s="171" t="s">
        <v>776</v>
      </c>
      <c r="C150" s="156" t="s">
        <v>730</v>
      </c>
      <c r="D150" s="155" t="s">
        <v>731</v>
      </c>
      <c r="E150" s="155" t="s">
        <v>30</v>
      </c>
      <c r="F150" s="157">
        <v>0.33</v>
      </c>
      <c r="G150" s="160"/>
      <c r="H150" s="160"/>
    </row>
    <row r="151" spans="1:10">
      <c r="A151" s="155" t="s">
        <v>775</v>
      </c>
      <c r="B151" s="171" t="s">
        <v>776</v>
      </c>
      <c r="C151" s="156" t="s">
        <v>781</v>
      </c>
      <c r="D151" s="155">
        <v>5</v>
      </c>
      <c r="E151" s="155" t="s">
        <v>287</v>
      </c>
      <c r="F151" s="157">
        <f>0.08*5</f>
        <v>0.4</v>
      </c>
      <c r="G151" s="160"/>
      <c r="H151" s="160"/>
    </row>
    <row r="152" spans="1:10">
      <c r="A152" s="155" t="s">
        <v>775</v>
      </c>
      <c r="B152" s="171" t="s">
        <v>776</v>
      </c>
      <c r="C152" s="156" t="s">
        <v>782</v>
      </c>
      <c r="D152" s="155">
        <v>10</v>
      </c>
      <c r="E152" s="155" t="s">
        <v>99</v>
      </c>
      <c r="F152" s="157">
        <v>0.6</v>
      </c>
      <c r="G152" s="159"/>
      <c r="H152" s="159"/>
    </row>
    <row r="153" spans="1:10">
      <c r="A153" s="161" t="s">
        <v>319</v>
      </c>
      <c r="B153" s="162" t="s">
        <v>783</v>
      </c>
      <c r="C153" s="162" t="s">
        <v>784</v>
      </c>
      <c r="D153" s="161">
        <v>1</v>
      </c>
      <c r="E153" s="161" t="s">
        <v>287</v>
      </c>
      <c r="F153" s="166">
        <v>0.15</v>
      </c>
      <c r="G153" s="164">
        <f>SUM(F150:F156)</f>
        <v>2.56</v>
      </c>
      <c r="H153" s="164">
        <f>G153*30</f>
        <v>76.8</v>
      </c>
      <c r="J153" s="27">
        <v>1</v>
      </c>
    </row>
    <row r="154" spans="1:10">
      <c r="A154" s="161" t="s">
        <v>319</v>
      </c>
      <c r="B154" s="162" t="s">
        <v>783</v>
      </c>
      <c r="C154" s="162" t="s">
        <v>785</v>
      </c>
      <c r="D154" s="161">
        <v>1</v>
      </c>
      <c r="E154" s="161" t="s">
        <v>320</v>
      </c>
      <c r="F154" s="166">
        <v>0.92</v>
      </c>
      <c r="G154" s="167"/>
      <c r="H154" s="167"/>
    </row>
    <row r="155" spans="1:10">
      <c r="A155" s="161" t="s">
        <v>319</v>
      </c>
      <c r="B155" s="162" t="s">
        <v>783</v>
      </c>
      <c r="C155" s="162" t="s">
        <v>786</v>
      </c>
      <c r="D155" s="161">
        <v>1</v>
      </c>
      <c r="E155" s="161" t="s">
        <v>95</v>
      </c>
      <c r="F155" s="166">
        <v>0.16</v>
      </c>
      <c r="G155" s="163"/>
      <c r="H155" s="163"/>
    </row>
    <row r="156" spans="1:10">
      <c r="A156" s="161" t="s">
        <v>319</v>
      </c>
      <c r="B156" s="162" t="s">
        <v>783</v>
      </c>
      <c r="C156" s="162" t="s">
        <v>787</v>
      </c>
      <c r="D156" s="161">
        <v>1</v>
      </c>
      <c r="E156" s="161" t="s">
        <v>479</v>
      </c>
      <c r="F156" s="162"/>
      <c r="G156" s="167"/>
      <c r="H156" s="167"/>
    </row>
    <row r="157" spans="1:10">
      <c r="A157" s="155" t="s">
        <v>323</v>
      </c>
      <c r="B157" s="171" t="s">
        <v>788</v>
      </c>
      <c r="C157" s="156" t="s">
        <v>789</v>
      </c>
      <c r="D157" s="155">
        <v>1</v>
      </c>
      <c r="E157" s="155" t="s">
        <v>790</v>
      </c>
      <c r="F157" s="157">
        <v>0.92</v>
      </c>
      <c r="G157" s="158">
        <f>SUM(F157:F173)</f>
        <v>2.0000000000000004</v>
      </c>
      <c r="H157" s="158">
        <f>SUM(F157:F173)*30</f>
        <v>60.000000000000014</v>
      </c>
      <c r="J157" s="27">
        <v>1</v>
      </c>
    </row>
    <row r="158" spans="1:10">
      <c r="A158" s="155" t="s">
        <v>323</v>
      </c>
      <c r="B158" s="171" t="s">
        <v>788</v>
      </c>
      <c r="C158" s="156" t="s">
        <v>791</v>
      </c>
      <c r="D158" s="155">
        <v>2</v>
      </c>
      <c r="E158" s="155" t="s">
        <v>287</v>
      </c>
      <c r="F158" s="157">
        <v>0.32</v>
      </c>
      <c r="G158" s="160"/>
      <c r="H158" s="160"/>
    </row>
    <row r="159" spans="1:10">
      <c r="A159" s="155" t="s">
        <v>323</v>
      </c>
      <c r="B159" s="171" t="s">
        <v>788</v>
      </c>
      <c r="C159" s="156" t="s">
        <v>792</v>
      </c>
      <c r="D159" s="155">
        <v>3</v>
      </c>
      <c r="E159" s="155" t="s">
        <v>793</v>
      </c>
      <c r="F159" s="157">
        <v>0.03</v>
      </c>
      <c r="G159" s="160"/>
      <c r="H159" s="160"/>
    </row>
    <row r="160" spans="1:10">
      <c r="A160" s="155" t="s">
        <v>323</v>
      </c>
      <c r="B160" s="171" t="s">
        <v>788</v>
      </c>
      <c r="C160" s="156" t="s">
        <v>794</v>
      </c>
      <c r="D160" s="155">
        <v>5</v>
      </c>
      <c r="E160" s="155" t="s">
        <v>41</v>
      </c>
      <c r="F160" s="157">
        <v>0.05</v>
      </c>
      <c r="G160" s="160"/>
      <c r="H160" s="160"/>
    </row>
    <row r="161" spans="1:10">
      <c r="A161" s="155" t="s">
        <v>323</v>
      </c>
      <c r="B161" s="171" t="s">
        <v>788</v>
      </c>
      <c r="C161" s="156" t="s">
        <v>725</v>
      </c>
      <c r="D161" s="155">
        <v>1</v>
      </c>
      <c r="E161" s="155" t="s">
        <v>217</v>
      </c>
      <c r="F161" s="156"/>
      <c r="G161" s="160"/>
      <c r="H161" s="160"/>
    </row>
    <row r="162" spans="1:10">
      <c r="A162" s="155" t="s">
        <v>323</v>
      </c>
      <c r="B162" s="171" t="s">
        <v>788</v>
      </c>
      <c r="C162" s="156" t="s">
        <v>795</v>
      </c>
      <c r="D162" s="155">
        <v>1</v>
      </c>
      <c r="E162" s="155" t="s">
        <v>392</v>
      </c>
      <c r="F162" s="156"/>
      <c r="G162" s="160"/>
      <c r="H162" s="160"/>
    </row>
    <row r="163" spans="1:10">
      <c r="A163" s="155" t="s">
        <v>323</v>
      </c>
      <c r="B163" s="171" t="s">
        <v>788</v>
      </c>
      <c r="C163" s="156" t="s">
        <v>669</v>
      </c>
      <c r="D163" s="155">
        <v>3</v>
      </c>
      <c r="E163" s="155" t="s">
        <v>22</v>
      </c>
      <c r="F163" s="156"/>
      <c r="G163" s="160"/>
      <c r="H163" s="160"/>
    </row>
    <row r="164" spans="1:10">
      <c r="A164" s="155" t="s">
        <v>323</v>
      </c>
      <c r="B164" s="171" t="s">
        <v>788</v>
      </c>
      <c r="C164" s="156" t="s">
        <v>726</v>
      </c>
      <c r="D164" s="155" t="s">
        <v>656</v>
      </c>
      <c r="E164" s="155" t="s">
        <v>148</v>
      </c>
      <c r="F164" s="157">
        <v>7.0000000000000007E-2</v>
      </c>
      <c r="G164" s="160"/>
      <c r="H164" s="160"/>
    </row>
    <row r="165" spans="1:10">
      <c r="A165" s="155" t="s">
        <v>323</v>
      </c>
      <c r="B165" s="171" t="s">
        <v>788</v>
      </c>
      <c r="C165" s="156" t="s">
        <v>796</v>
      </c>
      <c r="D165" s="155">
        <v>2</v>
      </c>
      <c r="E165" s="155" t="s">
        <v>287</v>
      </c>
      <c r="F165" s="157">
        <v>0.06</v>
      </c>
      <c r="G165" s="160"/>
      <c r="H165" s="160"/>
    </row>
    <row r="166" spans="1:10">
      <c r="A166" s="155" t="s">
        <v>323</v>
      </c>
      <c r="B166" s="171" t="s">
        <v>788</v>
      </c>
      <c r="C166" s="156" t="s">
        <v>797</v>
      </c>
      <c r="D166" s="155">
        <v>3</v>
      </c>
      <c r="E166" s="155" t="s">
        <v>95</v>
      </c>
      <c r="F166" s="157">
        <v>0.06</v>
      </c>
      <c r="G166" s="160"/>
      <c r="H166" s="160"/>
    </row>
    <row r="167" spans="1:10">
      <c r="A167" s="155" t="s">
        <v>323</v>
      </c>
      <c r="B167" s="171" t="s">
        <v>788</v>
      </c>
      <c r="C167" s="156" t="s">
        <v>664</v>
      </c>
      <c r="D167" s="155">
        <v>3</v>
      </c>
      <c r="E167" s="155" t="s">
        <v>99</v>
      </c>
      <c r="F167" s="157">
        <v>0.09</v>
      </c>
      <c r="G167" s="160"/>
      <c r="H167" s="160"/>
    </row>
    <row r="168" spans="1:10">
      <c r="A168" s="155" t="s">
        <v>323</v>
      </c>
      <c r="B168" s="171" t="s">
        <v>788</v>
      </c>
      <c r="C168" s="156" t="s">
        <v>659</v>
      </c>
      <c r="D168" s="155">
        <v>1</v>
      </c>
      <c r="E168" s="155" t="s">
        <v>217</v>
      </c>
      <c r="F168" s="156"/>
      <c r="G168" s="159"/>
      <c r="H168" s="159"/>
    </row>
    <row r="169" spans="1:10">
      <c r="A169" s="155" t="s">
        <v>323</v>
      </c>
      <c r="B169" s="171" t="s">
        <v>788</v>
      </c>
      <c r="C169" s="156" t="s">
        <v>798</v>
      </c>
      <c r="D169" s="155">
        <v>1</v>
      </c>
      <c r="E169" s="155" t="s">
        <v>479</v>
      </c>
      <c r="F169" s="156"/>
      <c r="G169" s="160"/>
      <c r="H169" s="160"/>
    </row>
    <row r="170" spans="1:10">
      <c r="A170" s="155" t="s">
        <v>323</v>
      </c>
      <c r="B170" s="171" t="s">
        <v>788</v>
      </c>
      <c r="C170" s="156" t="s">
        <v>781</v>
      </c>
      <c r="D170" s="155">
        <v>2</v>
      </c>
      <c r="E170" s="155" t="s">
        <v>287</v>
      </c>
      <c r="F170" s="157">
        <f>0.08*2</f>
        <v>0.16</v>
      </c>
      <c r="G170" s="160"/>
      <c r="H170" s="160"/>
    </row>
    <row r="171" spans="1:10">
      <c r="A171" s="155" t="s">
        <v>323</v>
      </c>
      <c r="B171" s="171" t="s">
        <v>788</v>
      </c>
      <c r="C171" s="156" t="s">
        <v>799</v>
      </c>
      <c r="D171" s="155" t="s">
        <v>800</v>
      </c>
      <c r="E171" s="155" t="s">
        <v>287</v>
      </c>
      <c r="F171" s="157">
        <v>0.12</v>
      </c>
      <c r="G171" s="160"/>
      <c r="H171" s="160"/>
    </row>
    <row r="172" spans="1:10">
      <c r="A172" s="155" t="s">
        <v>323</v>
      </c>
      <c r="B172" s="171" t="s">
        <v>788</v>
      </c>
      <c r="C172" s="156" t="s">
        <v>801</v>
      </c>
      <c r="D172" s="155">
        <v>1</v>
      </c>
      <c r="E172" s="155" t="s">
        <v>479</v>
      </c>
      <c r="F172" s="156"/>
      <c r="G172" s="160"/>
      <c r="H172" s="160"/>
    </row>
    <row r="173" spans="1:10">
      <c r="A173" s="155" t="s">
        <v>323</v>
      </c>
      <c r="B173" s="171" t="s">
        <v>788</v>
      </c>
      <c r="C173" s="156" t="s">
        <v>802</v>
      </c>
      <c r="D173" s="155">
        <v>3</v>
      </c>
      <c r="E173" s="155" t="s">
        <v>99</v>
      </c>
      <c r="F173" s="157">
        <v>0.12</v>
      </c>
      <c r="G173" s="159"/>
      <c r="H173" s="159"/>
    </row>
    <row r="174" spans="1:10">
      <c r="A174" s="161" t="s">
        <v>326</v>
      </c>
      <c r="B174" s="162" t="s">
        <v>803</v>
      </c>
      <c r="C174" s="162" t="s">
        <v>791</v>
      </c>
      <c r="D174" s="161">
        <v>2</v>
      </c>
      <c r="E174" s="161" t="s">
        <v>287</v>
      </c>
      <c r="F174" s="162">
        <f>0.23*D174</f>
        <v>0.46</v>
      </c>
      <c r="G174" s="167">
        <f>SUM(F174:F183)</f>
        <v>3.33</v>
      </c>
      <c r="H174" s="164">
        <f>G174*30</f>
        <v>99.9</v>
      </c>
      <c r="J174" s="27">
        <v>1</v>
      </c>
    </row>
    <row r="175" spans="1:10">
      <c r="A175" s="161" t="s">
        <v>326</v>
      </c>
      <c r="B175" s="162" t="s">
        <v>803</v>
      </c>
      <c r="C175" s="162" t="s">
        <v>804</v>
      </c>
      <c r="D175" s="161">
        <v>1</v>
      </c>
      <c r="E175" s="161" t="s">
        <v>287</v>
      </c>
      <c r="F175" s="162">
        <v>0.67</v>
      </c>
      <c r="G175" s="163"/>
      <c r="H175" s="163"/>
    </row>
    <row r="176" spans="1:10">
      <c r="A176" s="161" t="s">
        <v>326</v>
      </c>
      <c r="B176" s="162" t="s">
        <v>803</v>
      </c>
      <c r="C176" s="162" t="s">
        <v>674</v>
      </c>
      <c r="D176" s="161" t="s">
        <v>675</v>
      </c>
      <c r="E176" s="161" t="s">
        <v>148</v>
      </c>
      <c r="F176" s="166">
        <v>0.31</v>
      </c>
      <c r="G176" s="163"/>
      <c r="H176" s="163"/>
    </row>
    <row r="177" spans="1:10">
      <c r="A177" s="161" t="s">
        <v>326</v>
      </c>
      <c r="B177" s="162" t="s">
        <v>803</v>
      </c>
      <c r="C177" s="162" t="s">
        <v>668</v>
      </c>
      <c r="D177" s="161">
        <v>5</v>
      </c>
      <c r="E177" s="161" t="s">
        <v>22</v>
      </c>
      <c r="F177" s="162"/>
      <c r="G177" s="163"/>
      <c r="H177" s="163"/>
    </row>
    <row r="178" spans="1:10">
      <c r="A178" s="161" t="s">
        <v>326</v>
      </c>
      <c r="B178" s="162" t="s">
        <v>803</v>
      </c>
      <c r="C178" s="162" t="s">
        <v>785</v>
      </c>
      <c r="D178" s="161">
        <v>1</v>
      </c>
      <c r="E178" s="161" t="s">
        <v>320</v>
      </c>
      <c r="F178" s="166">
        <v>0.92</v>
      </c>
      <c r="G178" s="163"/>
      <c r="H178" s="163"/>
    </row>
    <row r="179" spans="1:10">
      <c r="A179" s="161" t="s">
        <v>326</v>
      </c>
      <c r="B179" s="162" t="s">
        <v>803</v>
      </c>
      <c r="C179" s="162" t="s">
        <v>794</v>
      </c>
      <c r="D179" s="161">
        <v>2</v>
      </c>
      <c r="E179" s="161" t="s">
        <v>41</v>
      </c>
      <c r="F179" s="166">
        <v>0.03</v>
      </c>
      <c r="G179" s="163"/>
      <c r="H179" s="163"/>
    </row>
    <row r="180" spans="1:10">
      <c r="A180" s="161" t="s">
        <v>326</v>
      </c>
      <c r="B180" s="162" t="s">
        <v>803</v>
      </c>
      <c r="C180" s="162" t="s">
        <v>740</v>
      </c>
      <c r="D180" s="161">
        <v>1</v>
      </c>
      <c r="E180" s="423" t="s">
        <v>677</v>
      </c>
      <c r="F180" s="166">
        <v>0.9</v>
      </c>
      <c r="G180" s="163"/>
      <c r="H180" s="163"/>
    </row>
    <row r="181" spans="1:10">
      <c r="A181" s="161" t="s">
        <v>326</v>
      </c>
      <c r="B181" s="162" t="s">
        <v>803</v>
      </c>
      <c r="C181" s="162" t="s">
        <v>659</v>
      </c>
      <c r="D181" s="161">
        <v>1</v>
      </c>
      <c r="E181" s="161" t="s">
        <v>217</v>
      </c>
      <c r="F181" s="162"/>
      <c r="G181" s="163"/>
      <c r="H181" s="163"/>
    </row>
    <row r="182" spans="1:10">
      <c r="A182" s="161" t="s">
        <v>326</v>
      </c>
      <c r="B182" s="162" t="s">
        <v>803</v>
      </c>
      <c r="C182" s="162" t="s">
        <v>798</v>
      </c>
      <c r="D182" s="161">
        <v>1</v>
      </c>
      <c r="E182" s="161" t="s">
        <v>479</v>
      </c>
      <c r="F182" s="162"/>
      <c r="G182" s="163"/>
      <c r="H182" s="163"/>
    </row>
    <row r="183" spans="1:10">
      <c r="A183" s="161" t="s">
        <v>326</v>
      </c>
      <c r="B183" s="162" t="s">
        <v>803</v>
      </c>
      <c r="C183" s="162" t="s">
        <v>805</v>
      </c>
      <c r="D183" s="161">
        <v>1</v>
      </c>
      <c r="E183" s="161" t="s">
        <v>45</v>
      </c>
      <c r="F183" s="166">
        <v>0.04</v>
      </c>
      <c r="G183" s="164"/>
      <c r="H183" s="167"/>
    </row>
    <row r="184" spans="1:10">
      <c r="A184" s="161" t="s">
        <v>329</v>
      </c>
      <c r="B184" s="171" t="s">
        <v>806</v>
      </c>
      <c r="C184" s="156" t="s">
        <v>807</v>
      </c>
      <c r="D184" s="155">
        <v>2</v>
      </c>
      <c r="E184" s="155" t="str">
        <f>' Stocking list'!B43</f>
        <v>E</v>
      </c>
      <c r="F184" s="157">
        <v>0.1</v>
      </c>
      <c r="G184" s="158">
        <f>SUM(F184:F196)</f>
        <v>2.4600000000000004</v>
      </c>
      <c r="H184" s="158">
        <f>SUM(F184:F196)*30</f>
        <v>73.800000000000011</v>
      </c>
      <c r="J184" s="27">
        <v>1</v>
      </c>
    </row>
    <row r="185" spans="1:10">
      <c r="A185" s="161" t="s">
        <v>329</v>
      </c>
      <c r="B185" s="171" t="s">
        <v>806</v>
      </c>
      <c r="C185" s="156" t="s">
        <v>575</v>
      </c>
      <c r="D185" s="155" t="s">
        <v>711</v>
      </c>
      <c r="E185" s="155" t="s">
        <v>712</v>
      </c>
      <c r="F185" s="156" t="s">
        <v>719</v>
      </c>
      <c r="G185" s="160"/>
      <c r="H185" s="160"/>
    </row>
    <row r="186" spans="1:10">
      <c r="A186" s="161" t="s">
        <v>329</v>
      </c>
      <c r="B186" s="171" t="s">
        <v>806</v>
      </c>
      <c r="C186" s="156" t="s">
        <v>674</v>
      </c>
      <c r="D186" s="155" t="s">
        <v>675</v>
      </c>
      <c r="E186" s="155" t="s">
        <v>148</v>
      </c>
      <c r="F186" s="157">
        <v>0.31</v>
      </c>
      <c r="G186" s="160"/>
      <c r="H186" s="160"/>
    </row>
    <row r="187" spans="1:10">
      <c r="A187" s="161" t="s">
        <v>329</v>
      </c>
      <c r="B187" s="171" t="s">
        <v>806</v>
      </c>
      <c r="C187" s="156" t="s">
        <v>784</v>
      </c>
      <c r="D187" s="155">
        <v>1</v>
      </c>
      <c r="E187" s="155" t="s">
        <v>287</v>
      </c>
      <c r="F187" s="156">
        <v>0.2</v>
      </c>
      <c r="G187" s="160"/>
      <c r="H187" s="160"/>
    </row>
    <row r="188" spans="1:10">
      <c r="A188" s="161" t="s">
        <v>329</v>
      </c>
      <c r="B188" s="171" t="s">
        <v>806</v>
      </c>
      <c r="C188" s="156" t="s">
        <v>808</v>
      </c>
      <c r="D188" s="155">
        <v>1</v>
      </c>
      <c r="E188" s="155" t="s">
        <v>17</v>
      </c>
      <c r="F188" s="157">
        <v>0.01</v>
      </c>
      <c r="G188" s="160"/>
      <c r="H188" s="160"/>
    </row>
    <row r="189" spans="1:10">
      <c r="A189" s="161" t="s">
        <v>329</v>
      </c>
      <c r="B189" s="171" t="s">
        <v>806</v>
      </c>
      <c r="C189" s="156" t="s">
        <v>794</v>
      </c>
      <c r="D189" s="155">
        <v>2</v>
      </c>
      <c r="E189" s="155" t="s">
        <v>41</v>
      </c>
      <c r="F189" s="157">
        <v>0.02</v>
      </c>
      <c r="G189" s="160"/>
      <c r="H189" s="160"/>
    </row>
    <row r="190" spans="1:10">
      <c r="A190" s="161" t="s">
        <v>329</v>
      </c>
      <c r="B190" s="171" t="s">
        <v>806</v>
      </c>
      <c r="C190" s="156" t="s">
        <v>739</v>
      </c>
      <c r="D190" s="155">
        <v>2</v>
      </c>
      <c r="E190" s="155" t="s">
        <v>30</v>
      </c>
      <c r="F190" s="157">
        <v>0.01</v>
      </c>
      <c r="G190" s="160"/>
      <c r="H190" s="160"/>
    </row>
    <row r="191" spans="1:10">
      <c r="A191" s="161" t="s">
        <v>329</v>
      </c>
      <c r="B191" s="171" t="s">
        <v>806</v>
      </c>
      <c r="C191" s="156" t="s">
        <v>797</v>
      </c>
      <c r="D191" s="155">
        <v>3</v>
      </c>
      <c r="E191" s="155" t="s">
        <v>95</v>
      </c>
      <c r="F191" s="157">
        <v>0.06</v>
      </c>
      <c r="G191" s="160"/>
      <c r="H191" s="160"/>
    </row>
    <row r="192" spans="1:10">
      <c r="A192" s="161" t="s">
        <v>329</v>
      </c>
      <c r="B192" s="171" t="s">
        <v>806</v>
      </c>
      <c r="C192" s="156" t="s">
        <v>809</v>
      </c>
      <c r="D192" s="155">
        <v>2</v>
      </c>
      <c r="E192" s="155" t="s">
        <v>99</v>
      </c>
      <c r="F192" s="157">
        <v>0.06</v>
      </c>
      <c r="G192" s="160"/>
      <c r="H192" s="160"/>
    </row>
    <row r="193" spans="1:10">
      <c r="A193" s="161" t="s">
        <v>329</v>
      </c>
      <c r="B193" s="171" t="s">
        <v>806</v>
      </c>
      <c r="C193" s="156" t="s">
        <v>659</v>
      </c>
      <c r="D193" s="155">
        <v>1</v>
      </c>
      <c r="E193" s="155" t="s">
        <v>217</v>
      </c>
      <c r="F193" s="156"/>
      <c r="G193" s="160"/>
      <c r="H193" s="160"/>
    </row>
    <row r="194" spans="1:10">
      <c r="A194" s="161" t="s">
        <v>329</v>
      </c>
      <c r="B194" s="171" t="s">
        <v>806</v>
      </c>
      <c r="C194" s="156" t="s">
        <v>805</v>
      </c>
      <c r="D194" s="155">
        <v>2</v>
      </c>
      <c r="E194" s="155" t="s">
        <v>45</v>
      </c>
      <c r="F194" s="157">
        <v>0.08</v>
      </c>
      <c r="G194" s="160"/>
      <c r="H194" s="160"/>
    </row>
    <row r="195" spans="1:10">
      <c r="A195" s="161" t="s">
        <v>329</v>
      </c>
      <c r="B195" s="171" t="s">
        <v>806</v>
      </c>
      <c r="C195" s="156" t="s">
        <v>810</v>
      </c>
      <c r="D195" s="155">
        <v>4</v>
      </c>
      <c r="E195" s="155" t="s">
        <v>99</v>
      </c>
      <c r="F195" s="157">
        <v>0.02</v>
      </c>
      <c r="G195" s="160"/>
      <c r="H195" s="160"/>
    </row>
    <row r="196" spans="1:10">
      <c r="A196" s="161" t="s">
        <v>329</v>
      </c>
      <c r="B196" s="171" t="s">
        <v>806</v>
      </c>
      <c r="C196" s="156" t="s">
        <v>811</v>
      </c>
      <c r="D196" s="155">
        <v>1</v>
      </c>
      <c r="E196" s="155" t="s">
        <v>320</v>
      </c>
      <c r="F196" s="156">
        <v>1.59</v>
      </c>
      <c r="G196" s="159"/>
      <c r="H196" s="159"/>
    </row>
    <row r="197" spans="1:10">
      <c r="A197" s="161" t="s">
        <v>338</v>
      </c>
      <c r="B197" s="162" t="s">
        <v>812</v>
      </c>
      <c r="C197" s="162" t="s">
        <v>813</v>
      </c>
      <c r="D197" s="161">
        <v>1</v>
      </c>
      <c r="E197" s="161" t="s">
        <v>287</v>
      </c>
      <c r="F197" s="166">
        <v>0.15</v>
      </c>
      <c r="G197" s="164">
        <f>SUM(F197:F204)</f>
        <v>0.70000000000000007</v>
      </c>
      <c r="H197" s="164">
        <v>18.899999999999999</v>
      </c>
      <c r="J197" s="27">
        <v>1</v>
      </c>
    </row>
    <row r="198" spans="1:10">
      <c r="A198" s="161" t="s">
        <v>338</v>
      </c>
      <c r="B198" s="162" t="s">
        <v>812</v>
      </c>
      <c r="C198" s="162" t="s">
        <v>674</v>
      </c>
      <c r="D198" s="161" t="s">
        <v>675</v>
      </c>
      <c r="E198" s="161" t="s">
        <v>148</v>
      </c>
      <c r="F198" s="166">
        <v>0.31</v>
      </c>
      <c r="G198" s="163"/>
      <c r="H198" s="163"/>
    </row>
    <row r="199" spans="1:10">
      <c r="A199" s="161" t="s">
        <v>338</v>
      </c>
      <c r="B199" s="162" t="s">
        <v>812</v>
      </c>
      <c r="C199" s="162" t="s">
        <v>814</v>
      </c>
      <c r="D199" s="161" t="s">
        <v>656</v>
      </c>
      <c r="E199" s="161" t="s">
        <v>287</v>
      </c>
      <c r="F199" s="166">
        <v>0.11</v>
      </c>
      <c r="G199" s="163"/>
      <c r="H199" s="163"/>
    </row>
    <row r="200" spans="1:10">
      <c r="A200" s="161" t="s">
        <v>338</v>
      </c>
      <c r="B200" s="162" t="s">
        <v>812</v>
      </c>
      <c r="C200" s="162" t="s">
        <v>815</v>
      </c>
      <c r="D200" s="161">
        <v>1</v>
      </c>
      <c r="E200" s="161" t="s">
        <v>287</v>
      </c>
      <c r="F200" s="166">
        <v>0.05</v>
      </c>
      <c r="G200" s="167"/>
      <c r="H200" s="167"/>
    </row>
    <row r="201" spans="1:10">
      <c r="A201" s="161" t="s">
        <v>338</v>
      </c>
      <c r="B201" s="162" t="s">
        <v>812</v>
      </c>
      <c r="C201" s="162" t="s">
        <v>739</v>
      </c>
      <c r="D201" s="161">
        <v>1</v>
      </c>
      <c r="E201" s="161" t="s">
        <v>30</v>
      </c>
      <c r="F201" s="166">
        <v>0.05</v>
      </c>
      <c r="G201" s="163"/>
      <c r="H201" s="163"/>
    </row>
    <row r="202" spans="1:10">
      <c r="A202" s="161" t="s">
        <v>338</v>
      </c>
      <c r="B202" s="162" t="s">
        <v>812</v>
      </c>
      <c r="C202" s="162" t="s">
        <v>658</v>
      </c>
      <c r="D202" s="161">
        <v>1</v>
      </c>
      <c r="E202" s="161" t="s">
        <v>151</v>
      </c>
      <c r="F202" s="162" t="s">
        <v>719</v>
      </c>
      <c r="G202" s="163"/>
      <c r="H202" s="163"/>
    </row>
    <row r="203" spans="1:10">
      <c r="A203" s="161" t="s">
        <v>338</v>
      </c>
      <c r="B203" s="162" t="s">
        <v>812</v>
      </c>
      <c r="C203" s="162" t="s">
        <v>664</v>
      </c>
      <c r="D203" s="161">
        <v>1</v>
      </c>
      <c r="E203" s="161" t="s">
        <v>99</v>
      </c>
      <c r="F203" s="166">
        <v>0.03</v>
      </c>
      <c r="G203" s="163"/>
      <c r="H203" s="163"/>
    </row>
    <row r="204" spans="1:10">
      <c r="A204" s="161" t="s">
        <v>338</v>
      </c>
      <c r="B204" s="162" t="s">
        <v>812</v>
      </c>
      <c r="C204" s="162" t="s">
        <v>659</v>
      </c>
      <c r="D204" s="161">
        <v>1</v>
      </c>
      <c r="E204" s="161" t="s">
        <v>217</v>
      </c>
      <c r="F204" s="162" t="s">
        <v>719</v>
      </c>
      <c r="G204" s="164"/>
      <c r="H204" s="167"/>
    </row>
    <row r="205" spans="1:10">
      <c r="A205" s="161" t="s">
        <v>816</v>
      </c>
      <c r="B205" s="162" t="s">
        <v>817</v>
      </c>
      <c r="C205" s="162" t="s">
        <v>791</v>
      </c>
      <c r="D205" s="161">
        <v>1</v>
      </c>
      <c r="E205" s="150" t="s">
        <v>287</v>
      </c>
      <c r="F205" s="166">
        <v>0.32</v>
      </c>
      <c r="G205" s="163"/>
      <c r="H205" s="163"/>
      <c r="J205" s="27">
        <v>1</v>
      </c>
    </row>
    <row r="206" spans="1:10">
      <c r="A206" s="161" t="s">
        <v>816</v>
      </c>
      <c r="B206" s="162" t="s">
        <v>817</v>
      </c>
      <c r="C206" s="162" t="s">
        <v>818</v>
      </c>
      <c r="D206" s="161">
        <v>1</v>
      </c>
      <c r="E206" s="161" t="s">
        <v>287</v>
      </c>
      <c r="F206" s="166">
        <v>0.75</v>
      </c>
      <c r="G206" s="163"/>
      <c r="H206" s="163"/>
    </row>
    <row r="207" spans="1:10">
      <c r="A207" s="161" t="s">
        <v>816</v>
      </c>
      <c r="B207" s="171" t="s">
        <v>817</v>
      </c>
      <c r="C207" s="156" t="s">
        <v>807</v>
      </c>
      <c r="D207" s="155">
        <v>2</v>
      </c>
      <c r="E207" s="155" t="str">
        <f>E184</f>
        <v>E</v>
      </c>
      <c r="F207" s="157">
        <v>0.1</v>
      </c>
      <c r="G207" s="158">
        <f>SUM(F207:F212)</f>
        <v>3.12</v>
      </c>
      <c r="H207" s="158">
        <f>SUM(F205:F212)*30</f>
        <v>125.70000000000002</v>
      </c>
    </row>
    <row r="208" spans="1:10">
      <c r="A208" s="161" t="s">
        <v>816</v>
      </c>
      <c r="B208" s="171" t="s">
        <v>817</v>
      </c>
      <c r="C208" s="156" t="s">
        <v>785</v>
      </c>
      <c r="D208" s="155">
        <v>1</v>
      </c>
      <c r="E208" s="155" t="s">
        <v>320</v>
      </c>
      <c r="F208" s="157">
        <v>0.92</v>
      </c>
      <c r="G208" s="160"/>
      <c r="H208" s="160"/>
    </row>
    <row r="209" spans="1:10">
      <c r="A209" s="161" t="s">
        <v>816</v>
      </c>
      <c r="B209" s="171" t="s">
        <v>817</v>
      </c>
      <c r="C209" s="156" t="s">
        <v>819</v>
      </c>
      <c r="D209" s="155">
        <v>1</v>
      </c>
      <c r="E209" s="155" t="s">
        <v>320</v>
      </c>
      <c r="F209" s="157">
        <v>1.1000000000000001</v>
      </c>
      <c r="G209" s="160"/>
      <c r="H209" s="160"/>
    </row>
    <row r="210" spans="1:10">
      <c r="A210" s="161" t="s">
        <v>816</v>
      </c>
      <c r="B210" s="171" t="s">
        <v>817</v>
      </c>
      <c r="C210" s="156" t="s">
        <v>664</v>
      </c>
      <c r="D210" s="155">
        <v>5</v>
      </c>
      <c r="E210" s="155" t="s">
        <v>99</v>
      </c>
      <c r="F210" s="157">
        <v>0.15</v>
      </c>
      <c r="G210" s="159"/>
      <c r="H210" s="159"/>
    </row>
    <row r="211" spans="1:10">
      <c r="A211" s="161" t="s">
        <v>816</v>
      </c>
      <c r="B211" s="171" t="s">
        <v>817</v>
      </c>
      <c r="C211" s="156" t="s">
        <v>820</v>
      </c>
      <c r="D211" s="155">
        <v>1</v>
      </c>
      <c r="E211" s="155" t="s">
        <v>287</v>
      </c>
      <c r="F211" s="157">
        <v>0.79</v>
      </c>
      <c r="G211" s="160"/>
      <c r="H211" s="160"/>
    </row>
    <row r="212" spans="1:10">
      <c r="A212" s="161" t="s">
        <v>816</v>
      </c>
      <c r="B212" s="171" t="s">
        <v>817</v>
      </c>
      <c r="C212" s="156" t="s">
        <v>782</v>
      </c>
      <c r="D212" s="155">
        <v>1</v>
      </c>
      <c r="E212" s="155" t="s">
        <v>99</v>
      </c>
      <c r="F212" s="157">
        <v>0.06</v>
      </c>
      <c r="G212" s="158"/>
      <c r="H212" s="159"/>
    </row>
    <row r="213" spans="1:10">
      <c r="A213" s="161" t="s">
        <v>373</v>
      </c>
      <c r="B213" s="162" t="s">
        <v>821</v>
      </c>
      <c r="C213" s="162" t="s">
        <v>822</v>
      </c>
      <c r="D213" s="161">
        <v>1</v>
      </c>
      <c r="E213" s="161" t="s">
        <v>287</v>
      </c>
      <c r="F213" s="166">
        <v>1.37</v>
      </c>
      <c r="G213" s="164">
        <f>SUM(F213:F222)</f>
        <v>4.6000000000000005</v>
      </c>
      <c r="H213" s="164">
        <v>112.2</v>
      </c>
      <c r="J213" s="27">
        <v>1</v>
      </c>
    </row>
    <row r="214" spans="1:10">
      <c r="A214" s="161" t="s">
        <v>373</v>
      </c>
      <c r="B214" s="162" t="s">
        <v>821</v>
      </c>
      <c r="C214" s="162" t="s">
        <v>818</v>
      </c>
      <c r="D214" s="161">
        <v>1</v>
      </c>
      <c r="E214" s="423" t="s">
        <v>287</v>
      </c>
      <c r="F214" s="166">
        <v>0.75</v>
      </c>
      <c r="G214" s="163"/>
      <c r="H214" s="163"/>
    </row>
    <row r="215" spans="1:10">
      <c r="A215" s="161" t="s">
        <v>373</v>
      </c>
      <c r="B215" s="162" t="s">
        <v>821</v>
      </c>
      <c r="C215" s="162" t="s">
        <v>807</v>
      </c>
      <c r="D215" s="161">
        <v>4</v>
      </c>
      <c r="E215" s="423" t="str">
        <f>E207</f>
        <v>E</v>
      </c>
      <c r="F215" s="166">
        <v>0.2</v>
      </c>
      <c r="G215" s="163"/>
      <c r="H215" s="163"/>
    </row>
    <row r="216" spans="1:10">
      <c r="A216" s="161" t="s">
        <v>373</v>
      </c>
      <c r="B216" s="162" t="s">
        <v>821</v>
      </c>
      <c r="C216" s="162" t="s">
        <v>823</v>
      </c>
      <c r="D216" s="161">
        <v>5</v>
      </c>
      <c r="E216" s="424" t="s">
        <v>41</v>
      </c>
      <c r="F216" s="166">
        <v>0.1</v>
      </c>
      <c r="G216" s="163"/>
      <c r="H216" s="163"/>
    </row>
    <row r="217" spans="1:10">
      <c r="A217" s="161" t="s">
        <v>373</v>
      </c>
      <c r="B217" s="162" t="s">
        <v>821</v>
      </c>
      <c r="C217" s="162" t="s">
        <v>785</v>
      </c>
      <c r="D217" s="161">
        <v>1</v>
      </c>
      <c r="E217" s="161" t="s">
        <v>320</v>
      </c>
      <c r="F217" s="166">
        <v>0.92</v>
      </c>
      <c r="G217" s="163"/>
      <c r="H217" s="163"/>
    </row>
    <row r="218" spans="1:10">
      <c r="A218" s="161" t="s">
        <v>373</v>
      </c>
      <c r="B218" s="162" t="s">
        <v>821</v>
      </c>
      <c r="C218" s="162" t="s">
        <v>824</v>
      </c>
      <c r="D218" s="161">
        <v>2</v>
      </c>
      <c r="E218" s="161" t="s">
        <v>320</v>
      </c>
      <c r="F218" s="166">
        <v>0.1</v>
      </c>
      <c r="G218" s="163"/>
      <c r="H218" s="163"/>
    </row>
    <row r="219" spans="1:10">
      <c r="A219" s="161" t="s">
        <v>373</v>
      </c>
      <c r="B219" s="162" t="s">
        <v>821</v>
      </c>
      <c r="C219" s="162" t="s">
        <v>795</v>
      </c>
      <c r="D219" s="161">
        <v>1</v>
      </c>
      <c r="E219" s="161" t="s">
        <v>392</v>
      </c>
      <c r="F219" s="162"/>
      <c r="G219" s="163"/>
      <c r="H219" s="163"/>
    </row>
    <row r="220" spans="1:10">
      <c r="A220" s="161" t="s">
        <v>373</v>
      </c>
      <c r="B220" s="162" t="s">
        <v>821</v>
      </c>
      <c r="C220" s="162" t="s">
        <v>819</v>
      </c>
      <c r="D220" s="161">
        <v>1</v>
      </c>
      <c r="E220" s="161" t="s">
        <v>320</v>
      </c>
      <c r="F220" s="166">
        <v>1.1000000000000001</v>
      </c>
      <c r="G220" s="163"/>
      <c r="H220" s="163"/>
    </row>
    <row r="221" spans="1:10">
      <c r="A221" s="161" t="s">
        <v>373</v>
      </c>
      <c r="B221" s="162" t="s">
        <v>821</v>
      </c>
      <c r="C221" s="162" t="s">
        <v>698</v>
      </c>
      <c r="D221" s="161">
        <v>1</v>
      </c>
      <c r="E221" s="161" t="s">
        <v>45</v>
      </c>
      <c r="F221" s="166">
        <v>0.04</v>
      </c>
      <c r="G221" s="163"/>
      <c r="H221" s="163"/>
    </row>
    <row r="222" spans="1:10">
      <c r="A222" s="161" t="s">
        <v>373</v>
      </c>
      <c r="B222" s="162" t="s">
        <v>821</v>
      </c>
      <c r="C222" s="162" t="s">
        <v>810</v>
      </c>
      <c r="D222" s="161">
        <v>2</v>
      </c>
      <c r="E222" s="161" t="s">
        <v>99</v>
      </c>
      <c r="F222" s="166">
        <v>0.02</v>
      </c>
      <c r="G222" s="164"/>
      <c r="H222" s="167"/>
    </row>
    <row r="223" spans="1:10">
      <c r="A223" s="155" t="s">
        <v>376</v>
      </c>
      <c r="B223" s="171" t="s">
        <v>825</v>
      </c>
      <c r="C223" s="156" t="s">
        <v>575</v>
      </c>
      <c r="D223" s="155">
        <v>2</v>
      </c>
      <c r="E223" s="155" t="s">
        <v>712</v>
      </c>
      <c r="F223" s="156"/>
      <c r="G223" s="158">
        <f>SUM(F223:F233)</f>
        <v>0.53</v>
      </c>
      <c r="H223" s="158">
        <v>13.8</v>
      </c>
      <c r="J223" s="27">
        <v>1</v>
      </c>
    </row>
    <row r="224" spans="1:10">
      <c r="A224" s="155" t="s">
        <v>376</v>
      </c>
      <c r="B224" s="171" t="s">
        <v>825</v>
      </c>
      <c r="C224" s="156" t="s">
        <v>674</v>
      </c>
      <c r="D224" s="155" t="s">
        <v>675</v>
      </c>
      <c r="E224" s="155" t="s">
        <v>148</v>
      </c>
      <c r="F224" s="157">
        <v>0.31</v>
      </c>
      <c r="G224" s="160"/>
      <c r="H224" s="160"/>
    </row>
    <row r="225" spans="1:10">
      <c r="A225" s="155" t="s">
        <v>376</v>
      </c>
      <c r="B225" s="171" t="s">
        <v>825</v>
      </c>
      <c r="C225" s="156" t="s">
        <v>792</v>
      </c>
      <c r="D225" s="155">
        <v>3</v>
      </c>
      <c r="E225" s="155" t="s">
        <v>125</v>
      </c>
      <c r="F225" s="157">
        <v>0.03</v>
      </c>
      <c r="G225" s="160"/>
      <c r="H225" s="160"/>
    </row>
    <row r="226" spans="1:10">
      <c r="A226" s="155" t="s">
        <v>376</v>
      </c>
      <c r="B226" s="171" t="s">
        <v>825</v>
      </c>
      <c r="C226" s="156" t="s">
        <v>826</v>
      </c>
      <c r="D226" s="155">
        <v>1</v>
      </c>
      <c r="E226" s="155" t="s">
        <v>392</v>
      </c>
      <c r="F226" s="156">
        <v>7.0000000000000007E-2</v>
      </c>
      <c r="G226" s="160"/>
      <c r="H226" s="160"/>
    </row>
    <row r="227" spans="1:10">
      <c r="A227" s="155" t="s">
        <v>376</v>
      </c>
      <c r="B227" s="171" t="s">
        <v>825</v>
      </c>
      <c r="C227" s="156" t="s">
        <v>794</v>
      </c>
      <c r="D227" s="155">
        <v>2</v>
      </c>
      <c r="E227" s="155" t="s">
        <v>41</v>
      </c>
      <c r="F227" s="157">
        <v>0.02</v>
      </c>
      <c r="G227" s="160"/>
      <c r="H227" s="160"/>
    </row>
    <row r="228" spans="1:10">
      <c r="A228" s="155" t="s">
        <v>376</v>
      </c>
      <c r="B228" s="171" t="s">
        <v>825</v>
      </c>
      <c r="C228" s="156" t="s">
        <v>669</v>
      </c>
      <c r="D228" s="155">
        <v>3</v>
      </c>
      <c r="E228" s="155" t="s">
        <v>22</v>
      </c>
      <c r="F228" s="156"/>
      <c r="G228" s="160"/>
      <c r="H228" s="160"/>
    </row>
    <row r="229" spans="1:10">
      <c r="A229" s="155" t="s">
        <v>376</v>
      </c>
      <c r="B229" s="171" t="s">
        <v>825</v>
      </c>
      <c r="C229" s="425" t="s">
        <v>827</v>
      </c>
      <c r="D229" s="426">
        <v>2</v>
      </c>
      <c r="E229" s="426" t="s">
        <v>684</v>
      </c>
      <c r="F229" s="174" t="s">
        <v>828</v>
      </c>
      <c r="G229" s="429"/>
      <c r="H229" s="429"/>
    </row>
    <row r="230" spans="1:10">
      <c r="A230" s="155" t="s">
        <v>376</v>
      </c>
      <c r="B230" s="171" t="s">
        <v>825</v>
      </c>
      <c r="C230" s="427" t="s">
        <v>797</v>
      </c>
      <c r="D230" s="428">
        <v>5</v>
      </c>
      <c r="E230" s="428" t="str">
        <f>' Stocking list'!B30</f>
        <v>C</v>
      </c>
      <c r="F230" s="157">
        <v>0.1</v>
      </c>
      <c r="G230" s="430"/>
      <c r="H230" s="430"/>
    </row>
    <row r="231" spans="1:10">
      <c r="A231" s="155" t="s">
        <v>376</v>
      </c>
      <c r="B231" s="171" t="s">
        <v>825</v>
      </c>
      <c r="C231" s="425" t="s">
        <v>829</v>
      </c>
      <c r="D231" s="426">
        <v>2</v>
      </c>
      <c r="E231" s="426" t="s">
        <v>830</v>
      </c>
      <c r="F231" s="174" t="s">
        <v>828</v>
      </c>
      <c r="G231" s="429"/>
      <c r="H231" s="429"/>
    </row>
    <row r="232" spans="1:10">
      <c r="A232" s="155" t="s">
        <v>376</v>
      </c>
      <c r="B232" s="171" t="s">
        <v>825</v>
      </c>
      <c r="C232" s="156" t="s">
        <v>659</v>
      </c>
      <c r="D232" s="155">
        <v>1</v>
      </c>
      <c r="E232" s="155" t="s">
        <v>217</v>
      </c>
      <c r="F232" s="156"/>
      <c r="G232" s="159"/>
      <c r="H232" s="159"/>
    </row>
    <row r="233" spans="1:10">
      <c r="A233" s="155" t="s">
        <v>376</v>
      </c>
      <c r="B233" s="171" t="s">
        <v>825</v>
      </c>
      <c r="C233" s="156" t="s">
        <v>831</v>
      </c>
      <c r="D233" s="155">
        <v>1</v>
      </c>
      <c r="E233" s="155" t="s">
        <v>479</v>
      </c>
      <c r="F233" s="156"/>
      <c r="G233" s="159"/>
      <c r="H233" s="159"/>
    </row>
    <row r="234" spans="1:10">
      <c r="A234" s="161" t="s">
        <v>379</v>
      </c>
      <c r="B234" s="162" t="s">
        <v>832</v>
      </c>
      <c r="C234" s="162" t="s">
        <v>804</v>
      </c>
      <c r="D234" s="161">
        <v>1</v>
      </c>
      <c r="E234" s="161" t="s">
        <v>287</v>
      </c>
      <c r="F234" s="162">
        <v>0.67</v>
      </c>
      <c r="G234" s="163">
        <f>SUM(F234:F242)</f>
        <v>3.14</v>
      </c>
      <c r="H234" s="164">
        <f>G234*30</f>
        <v>94.2</v>
      </c>
      <c r="J234" s="27">
        <v>1</v>
      </c>
    </row>
    <row r="235" spans="1:10">
      <c r="A235" s="161" t="s">
        <v>379</v>
      </c>
      <c r="B235" s="162" t="s">
        <v>832</v>
      </c>
      <c r="C235" s="162" t="s">
        <v>674</v>
      </c>
      <c r="D235" s="161" t="s">
        <v>675</v>
      </c>
      <c r="E235" s="161" t="s">
        <v>148</v>
      </c>
      <c r="F235" s="166">
        <v>0.31</v>
      </c>
      <c r="G235" s="163"/>
      <c r="H235" s="163"/>
    </row>
    <row r="236" spans="1:10">
      <c r="A236" s="161" t="s">
        <v>379</v>
      </c>
      <c r="B236" s="162" t="s">
        <v>832</v>
      </c>
      <c r="C236" s="162" t="s">
        <v>785</v>
      </c>
      <c r="D236" s="161">
        <v>1</v>
      </c>
      <c r="E236" s="161" t="s">
        <v>320</v>
      </c>
      <c r="F236" s="166">
        <v>7.0000000000000007E-2</v>
      </c>
      <c r="G236" s="167"/>
      <c r="H236" s="167"/>
    </row>
    <row r="237" spans="1:10">
      <c r="A237" s="161" t="s">
        <v>379</v>
      </c>
      <c r="B237" s="162" t="s">
        <v>832</v>
      </c>
      <c r="C237" s="162" t="s">
        <v>795</v>
      </c>
      <c r="D237" s="161">
        <v>1</v>
      </c>
      <c r="E237" s="161" t="s">
        <v>392</v>
      </c>
      <c r="F237" s="162"/>
      <c r="G237" s="163"/>
      <c r="H237" s="163"/>
    </row>
    <row r="238" spans="1:10">
      <c r="A238" s="161" t="s">
        <v>379</v>
      </c>
      <c r="B238" s="162" t="s">
        <v>832</v>
      </c>
      <c r="C238" s="162" t="s">
        <v>819</v>
      </c>
      <c r="D238" s="161">
        <v>1</v>
      </c>
      <c r="E238" s="161" t="s">
        <v>320</v>
      </c>
      <c r="F238" s="166">
        <v>1.1000000000000001</v>
      </c>
      <c r="G238" s="163"/>
      <c r="H238" s="163"/>
    </row>
    <row r="239" spans="1:10">
      <c r="A239" s="161" t="s">
        <v>379</v>
      </c>
      <c r="B239" s="162" t="s">
        <v>832</v>
      </c>
      <c r="C239" s="162" t="s">
        <v>833</v>
      </c>
      <c r="D239" s="161">
        <v>2</v>
      </c>
      <c r="E239" s="161" t="s">
        <v>741</v>
      </c>
      <c r="F239" s="162">
        <v>0.79</v>
      </c>
      <c r="G239" s="163"/>
      <c r="H239" s="163"/>
    </row>
    <row r="240" spans="1:10">
      <c r="A240" s="161" t="s">
        <v>379</v>
      </c>
      <c r="B240" s="162" t="s">
        <v>832</v>
      </c>
      <c r="C240" s="162" t="s">
        <v>809</v>
      </c>
      <c r="D240" s="161">
        <v>5</v>
      </c>
      <c r="E240" s="161" t="s">
        <v>99</v>
      </c>
      <c r="F240" s="166">
        <v>0.15</v>
      </c>
      <c r="G240" s="163"/>
      <c r="H240" s="163"/>
    </row>
    <row r="241" spans="1:10">
      <c r="A241" s="161" t="s">
        <v>379</v>
      </c>
      <c r="B241" s="162" t="s">
        <v>832</v>
      </c>
      <c r="C241" s="162" t="s">
        <v>665</v>
      </c>
      <c r="D241" s="161">
        <v>5</v>
      </c>
      <c r="E241" s="161" t="s">
        <v>95</v>
      </c>
      <c r="F241" s="166">
        <v>0.05</v>
      </c>
      <c r="G241" s="163"/>
      <c r="H241" s="163"/>
    </row>
    <row r="242" spans="1:10">
      <c r="A242" s="161" t="s">
        <v>379</v>
      </c>
      <c r="B242" s="162" t="s">
        <v>832</v>
      </c>
      <c r="C242" s="162" t="s">
        <v>659</v>
      </c>
      <c r="D242" s="161">
        <v>1</v>
      </c>
      <c r="E242" s="161" t="s">
        <v>217</v>
      </c>
      <c r="F242" s="162"/>
      <c r="G242" s="164"/>
      <c r="H242" s="167"/>
    </row>
    <row r="243" spans="1:10">
      <c r="A243" s="155" t="s">
        <v>382</v>
      </c>
      <c r="B243" s="171" t="s">
        <v>834</v>
      </c>
      <c r="C243" s="156" t="s">
        <v>835</v>
      </c>
      <c r="D243" s="155">
        <v>2</v>
      </c>
      <c r="E243" s="155" t="s">
        <v>148</v>
      </c>
      <c r="F243" s="157">
        <v>0.24</v>
      </c>
      <c r="G243" s="158">
        <f>SUM(F243:F248)</f>
        <v>1.23</v>
      </c>
      <c r="H243" s="158">
        <f>G243*30</f>
        <v>36.9</v>
      </c>
      <c r="J243" s="27">
        <v>1</v>
      </c>
    </row>
    <row r="244" spans="1:10">
      <c r="A244" s="155" t="s">
        <v>382</v>
      </c>
      <c r="B244" s="171" t="s">
        <v>834</v>
      </c>
      <c r="C244" s="156" t="s">
        <v>674</v>
      </c>
      <c r="D244" s="155" t="s">
        <v>675</v>
      </c>
      <c r="E244" s="155" t="s">
        <v>148</v>
      </c>
      <c r="F244" s="157">
        <v>0.31</v>
      </c>
      <c r="G244" s="160"/>
      <c r="H244" s="160"/>
    </row>
    <row r="245" spans="1:10">
      <c r="A245" s="155" t="s">
        <v>382</v>
      </c>
      <c r="B245" s="171" t="s">
        <v>834</v>
      </c>
      <c r="C245" s="156" t="s">
        <v>784</v>
      </c>
      <c r="D245" s="155">
        <v>2</v>
      </c>
      <c r="E245" s="155" t="s">
        <v>287</v>
      </c>
      <c r="F245" s="157">
        <v>0.3</v>
      </c>
      <c r="G245" s="160"/>
      <c r="H245" s="160"/>
    </row>
    <row r="246" spans="1:10">
      <c r="A246" s="155" t="s">
        <v>382</v>
      </c>
      <c r="B246" s="171" t="s">
        <v>834</v>
      </c>
      <c r="C246" s="156" t="s">
        <v>808</v>
      </c>
      <c r="D246" s="155">
        <v>2</v>
      </c>
      <c r="E246" s="155" t="s">
        <v>17</v>
      </c>
      <c r="F246" s="157">
        <v>0.02</v>
      </c>
      <c r="G246" s="160"/>
      <c r="H246" s="160"/>
    </row>
    <row r="247" spans="1:10">
      <c r="A247" s="155" t="s">
        <v>382</v>
      </c>
      <c r="B247" s="171" t="s">
        <v>834</v>
      </c>
      <c r="C247" s="156" t="s">
        <v>814</v>
      </c>
      <c r="D247" s="155" t="s">
        <v>656</v>
      </c>
      <c r="E247" s="155" t="s">
        <v>287</v>
      </c>
      <c r="F247" s="157">
        <v>0.11</v>
      </c>
      <c r="G247" s="159"/>
      <c r="H247" s="159"/>
    </row>
    <row r="248" spans="1:10">
      <c r="A248" s="155" t="s">
        <v>382</v>
      </c>
      <c r="B248" s="171" t="s">
        <v>834</v>
      </c>
      <c r="C248" s="156" t="s">
        <v>815</v>
      </c>
      <c r="D248" s="155">
        <v>5</v>
      </c>
      <c r="E248" s="155" t="s">
        <v>287</v>
      </c>
      <c r="F248" s="157">
        <v>0.25</v>
      </c>
      <c r="G248" s="160"/>
      <c r="H248" s="160"/>
    </row>
    <row r="249" spans="1:10">
      <c r="A249" s="155" t="s">
        <v>382</v>
      </c>
      <c r="B249" s="171" t="s">
        <v>834</v>
      </c>
      <c r="C249" s="156" t="s">
        <v>669</v>
      </c>
      <c r="D249" s="155">
        <v>5</v>
      </c>
      <c r="E249" s="155" t="s">
        <v>22</v>
      </c>
      <c r="F249" s="156" t="s">
        <v>719</v>
      </c>
      <c r="G249" s="160"/>
      <c r="H249" s="160"/>
    </row>
    <row r="250" spans="1:10">
      <c r="A250" s="155" t="s">
        <v>382</v>
      </c>
      <c r="B250" s="171" t="s">
        <v>834</v>
      </c>
      <c r="C250" s="156" t="s">
        <v>659</v>
      </c>
      <c r="D250" s="155">
        <v>1</v>
      </c>
      <c r="E250" s="155" t="s">
        <v>217</v>
      </c>
      <c r="F250" s="156" t="s">
        <v>719</v>
      </c>
      <c r="G250" s="158"/>
      <c r="H250" s="159"/>
    </row>
    <row r="251" spans="1:10">
      <c r="A251" s="161" t="s">
        <v>382</v>
      </c>
      <c r="B251" s="162" t="s">
        <v>836</v>
      </c>
      <c r="C251" s="162" t="s">
        <v>823</v>
      </c>
      <c r="D251" s="161">
        <v>2</v>
      </c>
      <c r="E251" s="161" t="s">
        <v>41</v>
      </c>
      <c r="F251" s="166">
        <v>0.04</v>
      </c>
      <c r="G251" s="164">
        <f>SUM(F251:F259)</f>
        <v>1.6900000000000002</v>
      </c>
      <c r="H251" s="164">
        <f>G251*30</f>
        <v>50.7</v>
      </c>
      <c r="J251" s="27">
        <v>1</v>
      </c>
    </row>
    <row r="252" spans="1:10">
      <c r="A252" s="161" t="s">
        <v>382</v>
      </c>
      <c r="B252" s="162" t="s">
        <v>836</v>
      </c>
      <c r="C252" s="162" t="s">
        <v>674</v>
      </c>
      <c r="D252" s="161" t="s">
        <v>675</v>
      </c>
      <c r="E252" s="161" t="s">
        <v>148</v>
      </c>
      <c r="F252" s="166">
        <v>0.31</v>
      </c>
      <c r="G252" s="163"/>
      <c r="H252" s="163"/>
    </row>
    <row r="253" spans="1:10">
      <c r="A253" s="161" t="s">
        <v>382</v>
      </c>
      <c r="B253" s="162" t="s">
        <v>836</v>
      </c>
      <c r="C253" s="162" t="s">
        <v>784</v>
      </c>
      <c r="D253" s="161">
        <v>1</v>
      </c>
      <c r="E253" s="161" t="s">
        <v>287</v>
      </c>
      <c r="F253" s="166">
        <v>0.15</v>
      </c>
      <c r="G253" s="163"/>
      <c r="H253" s="163"/>
    </row>
    <row r="254" spans="1:10">
      <c r="A254" s="161" t="s">
        <v>382</v>
      </c>
      <c r="B254" s="162" t="s">
        <v>836</v>
      </c>
      <c r="C254" s="162" t="s">
        <v>814</v>
      </c>
      <c r="D254" s="161" t="s">
        <v>656</v>
      </c>
      <c r="E254" s="161" t="s">
        <v>287</v>
      </c>
      <c r="F254" s="166">
        <v>0.11</v>
      </c>
      <c r="G254" s="163"/>
      <c r="H254" s="163"/>
    </row>
    <row r="255" spans="1:10">
      <c r="A255" s="161" t="s">
        <v>382</v>
      </c>
      <c r="B255" s="162" t="s">
        <v>836</v>
      </c>
      <c r="C255" s="162" t="s">
        <v>792</v>
      </c>
      <c r="D255" s="161">
        <v>3</v>
      </c>
      <c r="E255" s="161" t="s">
        <v>837</v>
      </c>
      <c r="F255" s="166">
        <v>0.03</v>
      </c>
      <c r="G255" s="163"/>
      <c r="H255" s="163"/>
    </row>
    <row r="256" spans="1:10">
      <c r="A256" s="161" t="s">
        <v>382</v>
      </c>
      <c r="B256" s="162" t="s">
        <v>836</v>
      </c>
      <c r="C256" s="162" t="s">
        <v>838</v>
      </c>
      <c r="D256" s="161">
        <v>1</v>
      </c>
      <c r="E256" s="161" t="s">
        <v>741</v>
      </c>
      <c r="F256" s="162" t="s">
        <v>719</v>
      </c>
      <c r="G256" s="163"/>
      <c r="H256" s="163"/>
    </row>
    <row r="257" spans="1:10">
      <c r="A257" s="161" t="s">
        <v>382</v>
      </c>
      <c r="B257" s="162" t="s">
        <v>836</v>
      </c>
      <c r="C257" s="162" t="s">
        <v>785</v>
      </c>
      <c r="D257" s="161">
        <v>1</v>
      </c>
      <c r="E257" s="161" t="s">
        <v>320</v>
      </c>
      <c r="F257" s="162">
        <v>0.92</v>
      </c>
      <c r="G257" s="163"/>
      <c r="H257" s="163"/>
    </row>
    <row r="258" spans="1:10">
      <c r="A258" s="161" t="s">
        <v>382</v>
      </c>
      <c r="B258" s="162" t="s">
        <v>836</v>
      </c>
      <c r="C258" s="162" t="s">
        <v>815</v>
      </c>
      <c r="D258" s="161">
        <v>2</v>
      </c>
      <c r="E258" s="161" t="s">
        <v>287</v>
      </c>
      <c r="F258" s="166">
        <v>0.1</v>
      </c>
      <c r="G258" s="163"/>
      <c r="H258" s="163"/>
    </row>
    <row r="259" spans="1:10">
      <c r="A259" s="161" t="s">
        <v>382</v>
      </c>
      <c r="B259" s="162" t="s">
        <v>836</v>
      </c>
      <c r="C259" s="162" t="s">
        <v>839</v>
      </c>
      <c r="D259" s="161">
        <v>3</v>
      </c>
      <c r="E259" s="161" t="s">
        <v>148</v>
      </c>
      <c r="F259" s="166">
        <v>0.03</v>
      </c>
      <c r="G259" s="163"/>
      <c r="H259" s="163"/>
    </row>
    <row r="260" spans="1:10">
      <c r="A260" s="161" t="s">
        <v>382</v>
      </c>
      <c r="B260" s="162" t="s">
        <v>836</v>
      </c>
      <c r="C260" s="162" t="s">
        <v>840</v>
      </c>
      <c r="D260" s="161">
        <v>1</v>
      </c>
      <c r="E260" s="161" t="s">
        <v>741</v>
      </c>
      <c r="F260" s="162" t="s">
        <v>719</v>
      </c>
      <c r="G260" s="163"/>
      <c r="H260" s="163"/>
    </row>
    <row r="261" spans="1:10">
      <c r="A261" s="161" t="s">
        <v>382</v>
      </c>
      <c r="B261" s="162" t="s">
        <v>836</v>
      </c>
      <c r="C261" s="162" t="s">
        <v>841</v>
      </c>
      <c r="D261" s="161">
        <v>1</v>
      </c>
      <c r="E261" s="161" t="s">
        <v>99</v>
      </c>
      <c r="F261" s="162" t="s">
        <v>719</v>
      </c>
      <c r="G261" s="163"/>
      <c r="H261" s="163"/>
    </row>
    <row r="262" spans="1:10">
      <c r="A262" s="161" t="s">
        <v>382</v>
      </c>
      <c r="B262" s="162" t="s">
        <v>836</v>
      </c>
      <c r="C262" s="162" t="s">
        <v>659</v>
      </c>
      <c r="D262" s="161">
        <v>1</v>
      </c>
      <c r="E262" s="161" t="s">
        <v>217</v>
      </c>
      <c r="F262" s="162"/>
      <c r="G262" s="167"/>
      <c r="H262" s="167"/>
    </row>
    <row r="263" spans="1:10">
      <c r="A263" s="161" t="s">
        <v>382</v>
      </c>
      <c r="B263" s="162" t="s">
        <v>836</v>
      </c>
      <c r="C263" s="162" t="s">
        <v>842</v>
      </c>
      <c r="D263" s="161">
        <v>1</v>
      </c>
      <c r="E263" s="161" t="s">
        <v>843</v>
      </c>
      <c r="F263" s="162" t="s">
        <v>844</v>
      </c>
      <c r="G263" s="163"/>
      <c r="H263" s="163"/>
    </row>
    <row r="264" spans="1:10">
      <c r="A264" s="161" t="s">
        <v>382</v>
      </c>
      <c r="B264" s="162" t="s">
        <v>836</v>
      </c>
      <c r="C264" s="162" t="s">
        <v>787</v>
      </c>
      <c r="D264" s="161">
        <v>1</v>
      </c>
      <c r="E264" s="161" t="s">
        <v>479</v>
      </c>
      <c r="F264" s="162" t="s">
        <v>719</v>
      </c>
      <c r="G264" s="164"/>
      <c r="H264" s="164"/>
    </row>
    <row r="265" spans="1:10">
      <c r="A265" s="155" t="s">
        <v>845</v>
      </c>
      <c r="B265" s="156" t="s">
        <v>846</v>
      </c>
      <c r="C265" s="156" t="s">
        <v>575</v>
      </c>
      <c r="D265" s="155" t="s">
        <v>711</v>
      </c>
      <c r="E265" s="155" t="s">
        <v>712</v>
      </c>
      <c r="F265" s="156" t="s">
        <v>719</v>
      </c>
      <c r="G265" s="160">
        <f>SUM(F265:F273)</f>
        <v>2.67</v>
      </c>
      <c r="H265" s="158">
        <v>78.3</v>
      </c>
      <c r="J265" s="27">
        <v>1</v>
      </c>
    </row>
    <row r="266" spans="1:10">
      <c r="A266" s="155" t="s">
        <v>845</v>
      </c>
      <c r="B266" s="156" t="s">
        <v>846</v>
      </c>
      <c r="C266" s="156" t="s">
        <v>847</v>
      </c>
      <c r="D266" s="155">
        <v>1</v>
      </c>
      <c r="E266" s="155" t="s">
        <v>50</v>
      </c>
      <c r="F266" s="157">
        <v>0.06</v>
      </c>
      <c r="G266" s="160"/>
      <c r="H266" s="160"/>
    </row>
    <row r="267" spans="1:10">
      <c r="A267" s="155" t="s">
        <v>845</v>
      </c>
      <c r="B267" s="156" t="s">
        <v>846</v>
      </c>
      <c r="C267" s="156" t="s">
        <v>848</v>
      </c>
      <c r="D267" s="155" t="s">
        <v>675</v>
      </c>
      <c r="E267" s="155" t="s">
        <v>57</v>
      </c>
      <c r="F267" s="157">
        <v>0.02</v>
      </c>
      <c r="G267" s="160"/>
      <c r="H267" s="160"/>
    </row>
    <row r="268" spans="1:10">
      <c r="A268" s="155" t="s">
        <v>845</v>
      </c>
      <c r="B268" s="156" t="s">
        <v>846</v>
      </c>
      <c r="C268" s="156" t="s">
        <v>815</v>
      </c>
      <c r="D268" s="155">
        <v>1</v>
      </c>
      <c r="E268" s="155" t="s">
        <v>287</v>
      </c>
      <c r="F268" s="157">
        <v>0.05</v>
      </c>
      <c r="G268" s="160"/>
      <c r="H268" s="160"/>
    </row>
    <row r="269" spans="1:10">
      <c r="A269" s="155" t="s">
        <v>845</v>
      </c>
      <c r="B269" s="156" t="s">
        <v>846</v>
      </c>
      <c r="C269" s="156" t="s">
        <v>849</v>
      </c>
      <c r="D269" s="155">
        <v>5</v>
      </c>
      <c r="E269" s="155" t="s">
        <v>684</v>
      </c>
      <c r="F269" s="157">
        <v>0.05</v>
      </c>
      <c r="G269" s="160"/>
      <c r="H269" s="160"/>
    </row>
    <row r="270" spans="1:10">
      <c r="A270" s="155" t="s">
        <v>845</v>
      </c>
      <c r="B270" s="156" t="s">
        <v>846</v>
      </c>
      <c r="C270" s="156" t="s">
        <v>850</v>
      </c>
      <c r="D270" s="155" t="s">
        <v>694</v>
      </c>
      <c r="E270" s="155" t="s">
        <v>107</v>
      </c>
      <c r="F270" s="157">
        <v>1.1399999999999999</v>
      </c>
      <c r="G270" s="160"/>
      <c r="H270" s="160"/>
    </row>
    <row r="271" spans="1:10">
      <c r="A271" s="155" t="s">
        <v>845</v>
      </c>
      <c r="B271" s="156" t="s">
        <v>846</v>
      </c>
      <c r="C271" s="156" t="s">
        <v>851</v>
      </c>
      <c r="D271" s="155" t="s">
        <v>711</v>
      </c>
      <c r="E271" s="155" t="s">
        <v>422</v>
      </c>
      <c r="F271" s="157">
        <v>0.55000000000000004</v>
      </c>
      <c r="G271" s="160"/>
      <c r="H271" s="160"/>
    </row>
    <row r="272" spans="1:10">
      <c r="A272" s="155" t="s">
        <v>845</v>
      </c>
      <c r="B272" s="156" t="s">
        <v>846</v>
      </c>
      <c r="C272" s="156" t="s">
        <v>659</v>
      </c>
      <c r="D272" s="155">
        <v>1</v>
      </c>
      <c r="E272" s="155" t="s">
        <v>217</v>
      </c>
      <c r="F272" s="156" t="s">
        <v>719</v>
      </c>
      <c r="G272" s="158"/>
      <c r="H272" s="159"/>
    </row>
    <row r="273" spans="1:10">
      <c r="A273" s="155" t="s">
        <v>845</v>
      </c>
      <c r="B273" s="156" t="s">
        <v>846</v>
      </c>
      <c r="C273" s="156" t="s">
        <v>852</v>
      </c>
      <c r="D273" s="155" t="s">
        <v>694</v>
      </c>
      <c r="E273" s="155" t="s">
        <v>107</v>
      </c>
      <c r="F273" s="157">
        <v>0.8</v>
      </c>
      <c r="G273" s="160"/>
      <c r="H273" s="160"/>
    </row>
    <row r="274" spans="1:10">
      <c r="A274" s="161" t="s">
        <v>385</v>
      </c>
      <c r="B274" s="162" t="s">
        <v>853</v>
      </c>
      <c r="C274" s="162" t="s">
        <v>797</v>
      </c>
      <c r="D274" s="161">
        <v>7</v>
      </c>
      <c r="E274" s="161" t="s">
        <v>95</v>
      </c>
      <c r="F274" s="162">
        <v>0.14000000000000001</v>
      </c>
      <c r="G274" s="164">
        <f>SUM(F274:F280)</f>
        <v>0.59000000000000008</v>
      </c>
      <c r="H274" s="164">
        <f>G274*30</f>
        <v>17.700000000000003</v>
      </c>
      <c r="J274" s="27">
        <v>1</v>
      </c>
    </row>
    <row r="275" spans="1:10">
      <c r="A275" s="161" t="s">
        <v>385</v>
      </c>
      <c r="B275" s="162" t="s">
        <v>853</v>
      </c>
      <c r="C275" s="27" t="s">
        <v>854</v>
      </c>
      <c r="D275" s="150">
        <v>2</v>
      </c>
      <c r="E275" s="150" t="s">
        <v>30</v>
      </c>
      <c r="F275" s="27">
        <v>0.02</v>
      </c>
      <c r="G275" s="167"/>
      <c r="H275" s="167"/>
    </row>
    <row r="276" spans="1:10">
      <c r="A276" s="161" t="s">
        <v>385</v>
      </c>
      <c r="B276" s="162" t="s">
        <v>853</v>
      </c>
      <c r="C276" s="162" t="s">
        <v>808</v>
      </c>
      <c r="D276" s="161">
        <v>2</v>
      </c>
      <c r="E276" s="161" t="s">
        <v>17</v>
      </c>
      <c r="F276" s="166">
        <v>0.12</v>
      </c>
      <c r="G276" s="163"/>
      <c r="H276" s="163"/>
    </row>
    <row r="277" spans="1:10">
      <c r="A277" s="161" t="s">
        <v>385</v>
      </c>
      <c r="B277" s="162" t="s">
        <v>853</v>
      </c>
      <c r="C277" s="162" t="s">
        <v>665</v>
      </c>
      <c r="D277" s="161">
        <v>2</v>
      </c>
      <c r="E277" s="161" t="s">
        <v>95</v>
      </c>
      <c r="F277" s="166">
        <v>0.01</v>
      </c>
      <c r="G277" s="163"/>
      <c r="H277" s="163"/>
    </row>
    <row r="278" spans="1:10">
      <c r="A278" s="161" t="s">
        <v>385</v>
      </c>
      <c r="B278" s="162" t="s">
        <v>853</v>
      </c>
      <c r="C278" s="162" t="s">
        <v>815</v>
      </c>
      <c r="D278" s="161">
        <v>3</v>
      </c>
      <c r="E278" s="161" t="s">
        <v>287</v>
      </c>
      <c r="F278" s="166">
        <v>0.15</v>
      </c>
      <c r="G278" s="163"/>
      <c r="H278" s="163"/>
    </row>
    <row r="279" spans="1:10">
      <c r="A279" s="161" t="s">
        <v>385</v>
      </c>
      <c r="B279" s="162" t="s">
        <v>853</v>
      </c>
      <c r="C279" s="162" t="s">
        <v>784</v>
      </c>
      <c r="D279" s="161">
        <v>1</v>
      </c>
      <c r="E279" s="161" t="s">
        <v>287</v>
      </c>
      <c r="F279" s="166">
        <v>0.15</v>
      </c>
      <c r="G279" s="163"/>
      <c r="H279" s="163"/>
    </row>
    <row r="280" spans="1:10">
      <c r="A280" s="161" t="s">
        <v>385</v>
      </c>
      <c r="B280" s="162" t="s">
        <v>853</v>
      </c>
      <c r="C280" s="162" t="s">
        <v>855</v>
      </c>
      <c r="D280" s="161"/>
      <c r="E280" s="161" t="s">
        <v>22</v>
      </c>
      <c r="F280" s="166"/>
      <c r="G280" s="163"/>
      <c r="H280" s="163"/>
    </row>
    <row r="281" spans="1:10">
      <c r="A281" s="155" t="s">
        <v>856</v>
      </c>
      <c r="B281" s="156" t="s">
        <v>857</v>
      </c>
      <c r="C281" s="156" t="s">
        <v>858</v>
      </c>
      <c r="D281" s="155">
        <v>1</v>
      </c>
      <c r="E281" s="155" t="s">
        <v>95</v>
      </c>
      <c r="F281" s="157">
        <v>7.0000000000000007E-2</v>
      </c>
      <c r="G281" s="158">
        <f>SUM(F281:F287)</f>
        <v>1.3900000000000001</v>
      </c>
      <c r="H281" s="158">
        <v>18</v>
      </c>
      <c r="J281" s="27">
        <v>1</v>
      </c>
    </row>
    <row r="282" spans="1:10">
      <c r="A282" s="155" t="s">
        <v>856</v>
      </c>
      <c r="B282" s="156" t="s">
        <v>857</v>
      </c>
      <c r="C282" s="156" t="s">
        <v>807</v>
      </c>
      <c r="D282" s="155">
        <v>4</v>
      </c>
      <c r="E282" s="155" t="s">
        <v>348</v>
      </c>
      <c r="F282" s="157">
        <v>0.08</v>
      </c>
      <c r="G282" s="160"/>
      <c r="H282" s="160"/>
    </row>
    <row r="283" spans="1:10">
      <c r="A283" s="155" t="s">
        <v>856</v>
      </c>
      <c r="B283" s="156" t="s">
        <v>857</v>
      </c>
      <c r="C283" s="156" t="s">
        <v>674</v>
      </c>
      <c r="D283" s="155" t="s">
        <v>675</v>
      </c>
      <c r="E283" s="155" t="s">
        <v>148</v>
      </c>
      <c r="F283" s="157">
        <v>0.31</v>
      </c>
      <c r="G283" s="160"/>
      <c r="H283" s="160"/>
    </row>
    <row r="284" spans="1:10">
      <c r="A284" s="155" t="s">
        <v>856</v>
      </c>
      <c r="B284" s="156" t="s">
        <v>857</v>
      </c>
      <c r="C284" s="156" t="s">
        <v>859</v>
      </c>
      <c r="D284" s="155">
        <v>1</v>
      </c>
      <c r="E284" s="155" t="s">
        <v>741</v>
      </c>
      <c r="F284" s="156">
        <v>0.79</v>
      </c>
      <c r="G284" s="158"/>
      <c r="H284" s="169"/>
    </row>
    <row r="285" spans="1:10">
      <c r="A285" s="155" t="s">
        <v>856</v>
      </c>
      <c r="B285" s="156" t="s">
        <v>857</v>
      </c>
      <c r="C285" s="156" t="s">
        <v>698</v>
      </c>
      <c r="D285" s="155">
        <v>2</v>
      </c>
      <c r="E285" s="155" t="s">
        <v>45</v>
      </c>
      <c r="F285" s="157">
        <v>0.08</v>
      </c>
      <c r="G285" s="160"/>
      <c r="H285" s="160"/>
    </row>
    <row r="286" spans="1:10">
      <c r="A286" s="155" t="s">
        <v>856</v>
      </c>
      <c r="B286" s="156" t="s">
        <v>857</v>
      </c>
      <c r="C286" s="156" t="s">
        <v>659</v>
      </c>
      <c r="D286" s="155">
        <v>1</v>
      </c>
      <c r="E286" s="155" t="s">
        <v>217</v>
      </c>
      <c r="F286" s="156"/>
      <c r="G286" s="160"/>
      <c r="H286" s="160"/>
    </row>
    <row r="287" spans="1:10">
      <c r="A287" s="155" t="s">
        <v>856</v>
      </c>
      <c r="B287" s="156" t="s">
        <v>857</v>
      </c>
      <c r="C287" s="156" t="s">
        <v>802</v>
      </c>
      <c r="D287" s="155">
        <v>1</v>
      </c>
      <c r="E287" s="155" t="s">
        <v>99</v>
      </c>
      <c r="F287" s="157">
        <v>0.06</v>
      </c>
      <c r="G287" s="160"/>
      <c r="H287" s="160"/>
    </row>
    <row r="288" spans="1:10">
      <c r="A288" s="161" t="s">
        <v>860</v>
      </c>
      <c r="B288" s="162" t="s">
        <v>861</v>
      </c>
      <c r="C288" s="162" t="s">
        <v>674</v>
      </c>
      <c r="D288" s="161" t="s">
        <v>675</v>
      </c>
      <c r="E288" s="161" t="s">
        <v>148</v>
      </c>
      <c r="F288" s="166">
        <v>0.31</v>
      </c>
      <c r="G288" s="163"/>
      <c r="H288" s="163"/>
      <c r="J288" s="27">
        <v>1</v>
      </c>
    </row>
    <row r="289" spans="1:10">
      <c r="A289" s="161" t="s">
        <v>860</v>
      </c>
      <c r="B289" s="162" t="s">
        <v>861</v>
      </c>
      <c r="C289" s="162" t="s">
        <v>777</v>
      </c>
      <c r="D289" s="161">
        <v>5</v>
      </c>
      <c r="E289" s="161" t="s">
        <v>17</v>
      </c>
      <c r="F289" s="166">
        <v>0.05</v>
      </c>
      <c r="G289" s="164"/>
      <c r="H289" s="164">
        <v>10.8</v>
      </c>
    </row>
    <row r="290" spans="1:10">
      <c r="A290" s="161" t="s">
        <v>860</v>
      </c>
      <c r="B290" s="162" t="s">
        <v>861</v>
      </c>
      <c r="C290" s="162" t="s">
        <v>826</v>
      </c>
      <c r="D290" s="161">
        <v>1</v>
      </c>
      <c r="E290" s="161" t="s">
        <v>392</v>
      </c>
      <c r="F290" s="162">
        <v>7.0000000000000007E-2</v>
      </c>
      <c r="G290" s="163"/>
      <c r="H290" s="163"/>
    </row>
    <row r="291" spans="1:10">
      <c r="A291" s="161" t="s">
        <v>860</v>
      </c>
      <c r="B291" s="162" t="s">
        <v>861</v>
      </c>
      <c r="C291" s="162" t="s">
        <v>669</v>
      </c>
      <c r="D291" s="161">
        <v>1</v>
      </c>
      <c r="E291" s="161" t="s">
        <v>22</v>
      </c>
      <c r="F291" s="162"/>
      <c r="G291" s="163"/>
      <c r="H291" s="163"/>
    </row>
    <row r="292" spans="1:10">
      <c r="A292" s="161" t="s">
        <v>860</v>
      </c>
      <c r="B292" s="162" t="s">
        <v>861</v>
      </c>
      <c r="C292" s="162" t="s">
        <v>657</v>
      </c>
      <c r="D292" s="161">
        <v>1</v>
      </c>
      <c r="E292" s="161" t="s">
        <v>217</v>
      </c>
      <c r="F292" s="162"/>
      <c r="G292" s="163"/>
      <c r="H292" s="163"/>
    </row>
    <row r="293" spans="1:10">
      <c r="A293" s="161" t="s">
        <v>860</v>
      </c>
      <c r="B293" s="162" t="s">
        <v>861</v>
      </c>
      <c r="C293" s="162" t="s">
        <v>658</v>
      </c>
      <c r="D293" s="161">
        <v>1</v>
      </c>
      <c r="E293" s="161" t="s">
        <v>151</v>
      </c>
      <c r="F293" s="162"/>
      <c r="G293" s="163"/>
      <c r="H293" s="163"/>
    </row>
    <row r="294" spans="1:10">
      <c r="A294" s="161" t="s">
        <v>860</v>
      </c>
      <c r="B294" s="162" t="s">
        <v>861</v>
      </c>
      <c r="C294" s="162" t="s">
        <v>841</v>
      </c>
      <c r="D294" s="161">
        <v>1</v>
      </c>
      <c r="E294" s="161" t="s">
        <v>99</v>
      </c>
      <c r="F294" s="162"/>
      <c r="G294" s="163"/>
      <c r="H294" s="163"/>
    </row>
    <row r="295" spans="1:10">
      <c r="A295" s="161" t="s">
        <v>860</v>
      </c>
      <c r="B295" s="162" t="s">
        <v>861</v>
      </c>
      <c r="C295" s="162" t="s">
        <v>659</v>
      </c>
      <c r="D295" s="161">
        <v>1</v>
      </c>
      <c r="E295" s="161" t="s">
        <v>217</v>
      </c>
      <c r="F295" s="162"/>
      <c r="G295" s="163"/>
      <c r="H295" s="163"/>
    </row>
    <row r="296" spans="1:10">
      <c r="A296" s="155" t="s">
        <v>862</v>
      </c>
      <c r="B296" s="156" t="s">
        <v>863</v>
      </c>
      <c r="C296" s="156" t="s">
        <v>859</v>
      </c>
      <c r="D296" s="155">
        <v>1</v>
      </c>
      <c r="E296" s="155" t="s">
        <v>741</v>
      </c>
      <c r="F296" s="156">
        <v>0.79</v>
      </c>
      <c r="G296" s="160">
        <f>SUM(F296:F299)</f>
        <v>1.2600000000000002</v>
      </c>
      <c r="H296" s="158">
        <f>G296*30</f>
        <v>37.800000000000004</v>
      </c>
      <c r="J296" s="27">
        <v>1</v>
      </c>
    </row>
    <row r="297" spans="1:10">
      <c r="A297" s="155" t="s">
        <v>862</v>
      </c>
      <c r="B297" s="156" t="s">
        <v>863</v>
      </c>
      <c r="C297" s="156" t="s">
        <v>864</v>
      </c>
      <c r="D297" s="155">
        <v>6</v>
      </c>
      <c r="E297" s="155" t="s">
        <v>741</v>
      </c>
      <c r="F297" s="157">
        <v>0.3</v>
      </c>
      <c r="G297" s="160"/>
      <c r="H297" s="160"/>
    </row>
    <row r="298" spans="1:10">
      <c r="A298" s="155" t="s">
        <v>862</v>
      </c>
      <c r="B298" s="156" t="s">
        <v>863</v>
      </c>
      <c r="C298" s="156" t="s">
        <v>665</v>
      </c>
      <c r="D298" s="155">
        <v>5</v>
      </c>
      <c r="E298" s="155" t="s">
        <v>95</v>
      </c>
      <c r="F298" s="157">
        <v>0.05</v>
      </c>
      <c r="G298" s="158"/>
      <c r="H298" s="169"/>
    </row>
    <row r="299" spans="1:10">
      <c r="A299" s="155" t="s">
        <v>862</v>
      </c>
      <c r="B299" s="156" t="s">
        <v>863</v>
      </c>
      <c r="C299" s="156" t="s">
        <v>782</v>
      </c>
      <c r="D299" s="155">
        <v>2</v>
      </c>
      <c r="E299" s="155" t="s">
        <v>99</v>
      </c>
      <c r="F299" s="157">
        <v>0.12</v>
      </c>
      <c r="G299" s="160"/>
      <c r="H299" s="160"/>
    </row>
    <row r="300" spans="1:10">
      <c r="A300" s="161" t="s">
        <v>865</v>
      </c>
      <c r="B300" s="162" t="s">
        <v>866</v>
      </c>
      <c r="C300" s="162" t="s">
        <v>745</v>
      </c>
      <c r="D300" s="161">
        <v>2</v>
      </c>
      <c r="E300" s="161" t="s">
        <v>148</v>
      </c>
      <c r="F300" s="166">
        <v>0.24</v>
      </c>
      <c r="G300" s="164">
        <f>SUM(F300:F304)</f>
        <v>0.39</v>
      </c>
      <c r="H300" s="164">
        <v>10.5</v>
      </c>
      <c r="J300" s="27">
        <v>1</v>
      </c>
    </row>
    <row r="301" spans="1:10">
      <c r="A301" s="161" t="s">
        <v>865</v>
      </c>
      <c r="B301" s="162" t="s">
        <v>866</v>
      </c>
      <c r="C301" s="162" t="s">
        <v>575</v>
      </c>
      <c r="D301" s="161" t="s">
        <v>691</v>
      </c>
      <c r="E301" s="423" t="s">
        <v>712</v>
      </c>
      <c r="F301" s="162" t="s">
        <v>719</v>
      </c>
      <c r="G301" s="164"/>
    </row>
    <row r="302" spans="1:10">
      <c r="A302" s="161" t="s">
        <v>865</v>
      </c>
      <c r="B302" s="162" t="s">
        <v>866</v>
      </c>
      <c r="C302" s="162" t="s">
        <v>726</v>
      </c>
      <c r="D302" s="161" t="s">
        <v>656</v>
      </c>
      <c r="E302" s="161" t="s">
        <v>148</v>
      </c>
      <c r="F302" s="166">
        <v>7.0000000000000007E-2</v>
      </c>
      <c r="G302" s="163"/>
      <c r="H302" s="163"/>
    </row>
    <row r="303" spans="1:10">
      <c r="A303" s="161" t="s">
        <v>865</v>
      </c>
      <c r="B303" s="162" t="s">
        <v>866</v>
      </c>
      <c r="C303" s="162" t="s">
        <v>664</v>
      </c>
      <c r="D303" s="161">
        <v>2</v>
      </c>
      <c r="E303" s="161" t="s">
        <v>99</v>
      </c>
      <c r="F303" s="166">
        <v>0.06</v>
      </c>
      <c r="G303" s="163"/>
      <c r="H303" s="163"/>
    </row>
    <row r="304" spans="1:10">
      <c r="A304" s="161" t="s">
        <v>865</v>
      </c>
      <c r="B304" s="162" t="s">
        <v>866</v>
      </c>
      <c r="C304" s="162" t="s">
        <v>665</v>
      </c>
      <c r="D304" s="161">
        <v>2</v>
      </c>
      <c r="E304" s="161" t="s">
        <v>95</v>
      </c>
      <c r="F304" s="166">
        <v>0.02</v>
      </c>
      <c r="G304" s="163"/>
      <c r="H304" s="163"/>
    </row>
    <row r="305" spans="1:10">
      <c r="A305" s="161" t="s">
        <v>865</v>
      </c>
      <c r="B305" s="162" t="s">
        <v>866</v>
      </c>
      <c r="C305" s="162" t="s">
        <v>841</v>
      </c>
      <c r="D305" s="161">
        <v>1</v>
      </c>
      <c r="E305" s="161" t="s">
        <v>99</v>
      </c>
      <c r="F305" s="162"/>
      <c r="G305" s="163"/>
      <c r="H305" s="163"/>
    </row>
    <row r="306" spans="1:10">
      <c r="A306" s="161" t="s">
        <v>865</v>
      </c>
      <c r="B306" s="162" t="s">
        <v>866</v>
      </c>
      <c r="C306" s="162" t="s">
        <v>867</v>
      </c>
      <c r="D306" s="161" t="s">
        <v>723</v>
      </c>
      <c r="E306" s="255" t="s">
        <v>844</v>
      </c>
      <c r="G306" s="163"/>
      <c r="H306" s="163"/>
    </row>
    <row r="307" spans="1:10">
      <c r="A307" s="155" t="s">
        <v>868</v>
      </c>
      <c r="B307" s="156" t="s">
        <v>869</v>
      </c>
      <c r="C307" s="156" t="s">
        <v>575</v>
      </c>
      <c r="D307" s="155" t="s">
        <v>662</v>
      </c>
      <c r="E307" s="155" t="s">
        <v>712</v>
      </c>
      <c r="F307" s="156"/>
      <c r="G307" s="158">
        <f>SUM(F307:F313)</f>
        <v>0.72</v>
      </c>
      <c r="H307" s="158">
        <v>21.6</v>
      </c>
      <c r="J307" s="27">
        <v>1</v>
      </c>
    </row>
    <row r="308" spans="1:10">
      <c r="A308" s="155" t="s">
        <v>868</v>
      </c>
      <c r="B308" s="156" t="s">
        <v>869</v>
      </c>
      <c r="C308" s="156" t="s">
        <v>674</v>
      </c>
      <c r="D308" s="155" t="s">
        <v>675</v>
      </c>
      <c r="E308" s="155" t="s">
        <v>148</v>
      </c>
      <c r="F308" s="157">
        <v>0.31</v>
      </c>
      <c r="G308" s="160"/>
      <c r="H308" s="160"/>
    </row>
    <row r="309" spans="1:10">
      <c r="A309" s="155" t="s">
        <v>868</v>
      </c>
      <c r="B309" s="156" t="s">
        <v>869</v>
      </c>
      <c r="C309" s="156" t="s">
        <v>669</v>
      </c>
      <c r="D309" s="155">
        <v>5</v>
      </c>
      <c r="E309" s="155" t="s">
        <v>22</v>
      </c>
      <c r="F309" s="156"/>
      <c r="G309" s="160"/>
      <c r="H309" s="160"/>
    </row>
    <row r="310" spans="1:10">
      <c r="A310" s="155" t="s">
        <v>868</v>
      </c>
      <c r="B310" s="156" t="s">
        <v>869</v>
      </c>
      <c r="C310" s="156" t="s">
        <v>728</v>
      </c>
      <c r="D310" s="155">
        <v>1</v>
      </c>
      <c r="E310" s="155" t="s">
        <v>50</v>
      </c>
      <c r="F310" s="157">
        <v>0.06</v>
      </c>
      <c r="G310" s="160"/>
      <c r="H310" s="160"/>
    </row>
    <row r="311" spans="1:10">
      <c r="A311" s="155" t="s">
        <v>868</v>
      </c>
      <c r="B311" s="156" t="s">
        <v>869</v>
      </c>
      <c r="C311" s="156" t="s">
        <v>870</v>
      </c>
      <c r="D311" s="155">
        <v>2</v>
      </c>
      <c r="E311" s="155" t="s">
        <v>17</v>
      </c>
      <c r="F311" s="157">
        <v>0.02</v>
      </c>
      <c r="G311" s="160"/>
      <c r="H311" s="160"/>
    </row>
    <row r="312" spans="1:10">
      <c r="A312" s="155" t="s">
        <v>868</v>
      </c>
      <c r="B312" s="156" t="s">
        <v>869</v>
      </c>
      <c r="C312" s="156" t="s">
        <v>659</v>
      </c>
      <c r="D312" s="155">
        <v>1</v>
      </c>
      <c r="E312" s="155" t="s">
        <v>217</v>
      </c>
      <c r="F312" s="156"/>
      <c r="G312" s="160"/>
      <c r="H312" s="160"/>
    </row>
    <row r="313" spans="1:10">
      <c r="A313" s="155" t="s">
        <v>868</v>
      </c>
      <c r="B313" s="156" t="s">
        <v>869</v>
      </c>
      <c r="C313" s="156" t="s">
        <v>730</v>
      </c>
      <c r="D313" s="155" t="s">
        <v>731</v>
      </c>
      <c r="E313" s="155" t="s">
        <v>30</v>
      </c>
      <c r="F313" s="157">
        <v>0.33</v>
      </c>
      <c r="G313" s="160"/>
      <c r="H313" s="160"/>
    </row>
    <row r="314" spans="1:10">
      <c r="A314" s="161" t="s">
        <v>871</v>
      </c>
      <c r="B314" s="162" t="s">
        <v>872</v>
      </c>
      <c r="C314" s="162" t="s">
        <v>738</v>
      </c>
      <c r="D314" s="161">
        <v>10</v>
      </c>
      <c r="E314" s="161" t="s">
        <v>95</v>
      </c>
      <c r="F314" s="162">
        <v>0.01</v>
      </c>
      <c r="G314" s="163">
        <f>SUM(F314:F322)</f>
        <v>2.6700000000000004</v>
      </c>
      <c r="H314" s="164">
        <v>73.8</v>
      </c>
      <c r="J314" s="27">
        <v>1</v>
      </c>
    </row>
    <row r="315" spans="1:10">
      <c r="A315" s="161" t="s">
        <v>871</v>
      </c>
      <c r="B315" s="162" t="s">
        <v>872</v>
      </c>
      <c r="C315" s="162" t="s">
        <v>745</v>
      </c>
      <c r="D315" s="161">
        <v>8</v>
      </c>
      <c r="E315" s="161" t="s">
        <v>148</v>
      </c>
      <c r="F315" s="166">
        <v>0.96</v>
      </c>
      <c r="G315" s="163"/>
      <c r="H315" s="163"/>
    </row>
    <row r="316" spans="1:10">
      <c r="A316" s="161" t="s">
        <v>871</v>
      </c>
      <c r="B316" s="162" t="s">
        <v>872</v>
      </c>
      <c r="C316" s="162" t="s">
        <v>674</v>
      </c>
      <c r="D316" s="161" t="s">
        <v>675</v>
      </c>
      <c r="E316" s="161" t="s">
        <v>148</v>
      </c>
      <c r="F316" s="166">
        <v>0.31</v>
      </c>
      <c r="G316" s="163"/>
      <c r="H316" s="163"/>
    </row>
    <row r="317" spans="1:10">
      <c r="A317" s="161" t="s">
        <v>871</v>
      </c>
      <c r="B317" s="162" t="s">
        <v>872</v>
      </c>
      <c r="C317" s="162" t="s">
        <v>873</v>
      </c>
      <c r="D317" s="161" t="s">
        <v>723</v>
      </c>
      <c r="E317" s="255" t="s">
        <v>844</v>
      </c>
      <c r="F317" s="431"/>
      <c r="G317" s="163"/>
      <c r="H317" s="163"/>
    </row>
    <row r="318" spans="1:10">
      <c r="A318" s="161" t="s">
        <v>871</v>
      </c>
      <c r="B318" s="162" t="s">
        <v>872</v>
      </c>
      <c r="C318" s="162" t="s">
        <v>706</v>
      </c>
      <c r="D318" s="161">
        <v>3</v>
      </c>
      <c r="E318" s="161" t="s">
        <v>50</v>
      </c>
      <c r="F318" s="166">
        <v>0.36</v>
      </c>
      <c r="G318" s="163"/>
      <c r="H318" s="163"/>
    </row>
    <row r="319" spans="1:10">
      <c r="A319" s="161" t="s">
        <v>871</v>
      </c>
      <c r="B319" s="162" t="s">
        <v>872</v>
      </c>
      <c r="C319" s="162" t="s">
        <v>698</v>
      </c>
      <c r="D319" s="161">
        <v>5</v>
      </c>
      <c r="E319" s="161" t="s">
        <v>45</v>
      </c>
      <c r="F319" s="166">
        <v>0.2</v>
      </c>
      <c r="G319" s="163"/>
      <c r="H319" s="163"/>
    </row>
    <row r="320" spans="1:10">
      <c r="A320" s="161" t="s">
        <v>871</v>
      </c>
      <c r="B320" s="162" t="s">
        <v>872</v>
      </c>
      <c r="C320" s="162" t="s">
        <v>664</v>
      </c>
      <c r="D320" s="161">
        <v>10</v>
      </c>
      <c r="E320" s="161" t="s">
        <v>99</v>
      </c>
      <c r="F320" s="166">
        <v>0.3</v>
      </c>
      <c r="G320" s="163"/>
      <c r="H320" s="163"/>
    </row>
    <row r="321" spans="1:10">
      <c r="A321" s="161" t="s">
        <v>871</v>
      </c>
      <c r="B321" s="162" t="s">
        <v>872</v>
      </c>
      <c r="C321" s="162" t="s">
        <v>665</v>
      </c>
      <c r="D321" s="161">
        <v>20</v>
      </c>
      <c r="E321" s="161" t="s">
        <v>95</v>
      </c>
      <c r="F321" s="166">
        <v>0.2</v>
      </c>
      <c r="G321" s="164"/>
    </row>
    <row r="322" spans="1:10">
      <c r="A322" s="161" t="s">
        <v>871</v>
      </c>
      <c r="B322" s="162" t="s">
        <v>872</v>
      </c>
      <c r="C322" s="162" t="s">
        <v>730</v>
      </c>
      <c r="D322" s="161" t="s">
        <v>731</v>
      </c>
      <c r="E322" s="161" t="s">
        <v>30</v>
      </c>
      <c r="F322" s="166">
        <v>0.33</v>
      </c>
      <c r="G322" s="163"/>
      <c r="H322" s="163"/>
    </row>
    <row r="323" spans="1:10">
      <c r="A323" s="155" t="s">
        <v>874</v>
      </c>
      <c r="B323" s="156" t="s">
        <v>875</v>
      </c>
      <c r="C323" s="156" t="s">
        <v>657</v>
      </c>
      <c r="D323" s="155">
        <v>1</v>
      </c>
      <c r="E323" s="155" t="s">
        <v>217</v>
      </c>
      <c r="F323" s="156"/>
      <c r="G323" s="158">
        <f>SUM(F324:F327)</f>
        <v>0.39</v>
      </c>
      <c r="H323" s="158">
        <f>G323*30</f>
        <v>11.700000000000001</v>
      </c>
      <c r="J323" s="27">
        <v>1</v>
      </c>
    </row>
    <row r="324" spans="1:10">
      <c r="A324" s="155" t="s">
        <v>874</v>
      </c>
      <c r="B324" s="156" t="s">
        <v>875</v>
      </c>
      <c r="C324" s="156" t="s">
        <v>707</v>
      </c>
      <c r="D324" s="155">
        <v>10</v>
      </c>
      <c r="E324" s="155" t="s">
        <v>30</v>
      </c>
      <c r="F324" s="157">
        <v>0.01</v>
      </c>
      <c r="G324" s="160"/>
      <c r="H324" s="160"/>
    </row>
    <row r="325" spans="1:10">
      <c r="A325" s="155" t="s">
        <v>874</v>
      </c>
      <c r="B325" s="156" t="s">
        <v>875</v>
      </c>
      <c r="C325" s="156" t="s">
        <v>870</v>
      </c>
      <c r="D325" s="155">
        <v>1</v>
      </c>
      <c r="E325" s="155" t="s">
        <v>17</v>
      </c>
      <c r="F325" s="157">
        <v>0.01</v>
      </c>
      <c r="G325" s="158"/>
      <c r="H325" s="169"/>
    </row>
    <row r="326" spans="1:10">
      <c r="A326" s="155" t="s">
        <v>874</v>
      </c>
      <c r="B326" s="156" t="s">
        <v>875</v>
      </c>
      <c r="C326" s="156" t="s">
        <v>805</v>
      </c>
      <c r="D326" s="155">
        <v>1</v>
      </c>
      <c r="E326" s="155" t="s">
        <v>45</v>
      </c>
      <c r="F326" s="157">
        <v>0.04</v>
      </c>
      <c r="G326" s="160"/>
      <c r="H326" s="160"/>
    </row>
    <row r="327" spans="1:10">
      <c r="A327" s="155" t="s">
        <v>874</v>
      </c>
      <c r="B327" s="156" t="s">
        <v>875</v>
      </c>
      <c r="C327" s="156" t="s">
        <v>730</v>
      </c>
      <c r="D327" s="155" t="s">
        <v>731</v>
      </c>
      <c r="E327" s="155" t="s">
        <v>30</v>
      </c>
      <c r="F327" s="157">
        <v>0.33</v>
      </c>
      <c r="G327" s="160"/>
      <c r="H327" s="160"/>
    </row>
    <row r="328" spans="1:10">
      <c r="A328" s="161" t="s">
        <v>876</v>
      </c>
      <c r="B328" s="162" t="s">
        <v>877</v>
      </c>
      <c r="C328" s="162" t="s">
        <v>670</v>
      </c>
      <c r="D328" s="161">
        <v>30</v>
      </c>
      <c r="E328" s="161" t="s">
        <v>17</v>
      </c>
      <c r="F328" s="166">
        <v>0.3</v>
      </c>
      <c r="G328" s="164">
        <f>SUM(F328:F333)</f>
        <v>2.1599999999999997</v>
      </c>
      <c r="H328" s="164">
        <f>G328*30</f>
        <v>64.8</v>
      </c>
      <c r="J328" s="27">
        <v>1</v>
      </c>
    </row>
    <row r="329" spans="1:10">
      <c r="A329" s="161" t="s">
        <v>876</v>
      </c>
      <c r="B329" s="162" t="s">
        <v>877</v>
      </c>
      <c r="C329" s="162" t="s">
        <v>878</v>
      </c>
      <c r="D329" s="161">
        <v>1</v>
      </c>
      <c r="E329" s="161" t="s">
        <v>677</v>
      </c>
      <c r="F329" s="166">
        <v>0.05</v>
      </c>
      <c r="G329" s="163"/>
      <c r="H329" s="163"/>
    </row>
    <row r="330" spans="1:10">
      <c r="A330" s="161" t="s">
        <v>876</v>
      </c>
      <c r="B330" s="162" t="s">
        <v>877</v>
      </c>
      <c r="C330" s="162" t="s">
        <v>879</v>
      </c>
      <c r="D330" s="161">
        <v>30</v>
      </c>
      <c r="E330" s="161" t="s">
        <v>30</v>
      </c>
      <c r="F330" s="166">
        <v>0.3</v>
      </c>
      <c r="G330" s="163"/>
      <c r="H330" s="163"/>
    </row>
    <row r="331" spans="1:10">
      <c r="A331" s="161" t="s">
        <v>876</v>
      </c>
      <c r="B331" s="162" t="s">
        <v>877</v>
      </c>
      <c r="C331" s="162" t="s">
        <v>657</v>
      </c>
      <c r="D331" s="161">
        <v>5</v>
      </c>
      <c r="E331" s="161" t="s">
        <v>217</v>
      </c>
      <c r="F331" s="162"/>
      <c r="G331" s="163"/>
      <c r="H331" s="163"/>
    </row>
    <row r="332" spans="1:10">
      <c r="A332" s="161" t="s">
        <v>876</v>
      </c>
      <c r="B332" s="162" t="s">
        <v>877</v>
      </c>
      <c r="C332" s="162" t="s">
        <v>698</v>
      </c>
      <c r="D332" s="161">
        <v>30</v>
      </c>
      <c r="E332" s="161" t="s">
        <v>45</v>
      </c>
      <c r="F332" s="166">
        <v>1.2</v>
      </c>
      <c r="G332" s="164"/>
      <c r="H332" s="164"/>
    </row>
    <row r="333" spans="1:10">
      <c r="A333" s="161" t="s">
        <v>876</v>
      </c>
      <c r="B333" s="162" t="s">
        <v>877</v>
      </c>
      <c r="C333" s="162" t="s">
        <v>880</v>
      </c>
      <c r="D333" s="161" t="s">
        <v>675</v>
      </c>
      <c r="E333" s="161" t="s">
        <v>148</v>
      </c>
      <c r="F333" s="166">
        <v>0.31</v>
      </c>
      <c r="G333" s="163"/>
      <c r="H333" s="163"/>
    </row>
    <row r="334" spans="1:10">
      <c r="A334" s="155" t="s">
        <v>881</v>
      </c>
      <c r="B334" s="156" t="s">
        <v>882</v>
      </c>
      <c r="C334" s="156" t="s">
        <v>726</v>
      </c>
      <c r="D334" s="155" t="s">
        <v>656</v>
      </c>
      <c r="E334" s="155" t="s">
        <v>148</v>
      </c>
      <c r="F334" s="157">
        <v>7.0000000000000007E-2</v>
      </c>
      <c r="G334" s="158">
        <f>SUM(F334:F343)</f>
        <v>0.71000000000000008</v>
      </c>
      <c r="H334" s="158">
        <f>G334*30</f>
        <v>21.3</v>
      </c>
      <c r="J334" s="27">
        <v>1</v>
      </c>
    </row>
    <row r="335" spans="1:10">
      <c r="A335" s="155" t="s">
        <v>881</v>
      </c>
      <c r="B335" s="156" t="s">
        <v>882</v>
      </c>
      <c r="C335" s="156" t="s">
        <v>706</v>
      </c>
      <c r="D335" s="155">
        <v>1</v>
      </c>
      <c r="E335" s="155" t="s">
        <v>50</v>
      </c>
      <c r="F335" s="157">
        <v>0.06</v>
      </c>
      <c r="G335" s="160"/>
      <c r="H335" s="160"/>
    </row>
    <row r="336" spans="1:10">
      <c r="A336" s="155" t="s">
        <v>881</v>
      </c>
      <c r="B336" s="156" t="s">
        <v>882</v>
      </c>
      <c r="C336" s="156" t="s">
        <v>879</v>
      </c>
      <c r="D336" s="155">
        <v>4</v>
      </c>
      <c r="E336" s="155" t="s">
        <v>30</v>
      </c>
      <c r="F336" s="157">
        <v>0.04</v>
      </c>
      <c r="G336" s="160"/>
      <c r="H336" s="160"/>
    </row>
    <row r="337" spans="1:10">
      <c r="A337" s="155" t="s">
        <v>881</v>
      </c>
      <c r="B337" s="156" t="s">
        <v>882</v>
      </c>
      <c r="C337" s="156" t="s">
        <v>849</v>
      </c>
      <c r="D337" s="155">
        <v>20</v>
      </c>
      <c r="E337" s="255" t="s">
        <v>844</v>
      </c>
      <c r="F337" s="157">
        <v>0.2</v>
      </c>
      <c r="G337" s="160"/>
      <c r="H337" s="160"/>
    </row>
    <row r="338" spans="1:10">
      <c r="A338" s="155" t="s">
        <v>881</v>
      </c>
      <c r="B338" s="156" t="s">
        <v>882</v>
      </c>
      <c r="C338" s="156" t="s">
        <v>698</v>
      </c>
      <c r="D338" s="155">
        <v>7</v>
      </c>
      <c r="E338" s="155" t="s">
        <v>45</v>
      </c>
      <c r="F338" s="157">
        <v>0.28000000000000003</v>
      </c>
      <c r="G338" s="158"/>
      <c r="H338" s="158"/>
    </row>
    <row r="339" spans="1:10">
      <c r="A339" s="155" t="s">
        <v>881</v>
      </c>
      <c r="B339" s="156" t="s">
        <v>882</v>
      </c>
      <c r="C339" s="156" t="s">
        <v>659</v>
      </c>
      <c r="D339" s="155">
        <v>1</v>
      </c>
      <c r="E339" s="155" t="s">
        <v>217</v>
      </c>
      <c r="F339" s="156" t="s">
        <v>719</v>
      </c>
      <c r="G339" s="160"/>
      <c r="H339" s="160"/>
    </row>
    <row r="340" spans="1:10">
      <c r="A340" s="155" t="s">
        <v>881</v>
      </c>
      <c r="B340" s="156" t="s">
        <v>882</v>
      </c>
      <c r="C340" s="156" t="s">
        <v>883</v>
      </c>
      <c r="D340" s="155" t="s">
        <v>884</v>
      </c>
      <c r="E340" s="255" t="s">
        <v>844</v>
      </c>
      <c r="F340" s="157">
        <v>0.01</v>
      </c>
      <c r="G340" s="159"/>
      <c r="H340" s="159"/>
    </row>
    <row r="341" spans="1:10">
      <c r="A341" s="155" t="s">
        <v>885</v>
      </c>
      <c r="B341" s="156" t="s">
        <v>886</v>
      </c>
      <c r="C341" s="156" t="s">
        <v>177</v>
      </c>
      <c r="D341" s="155">
        <v>4</v>
      </c>
      <c r="E341" s="255" t="s">
        <v>844</v>
      </c>
      <c r="F341" s="156" t="s">
        <v>719</v>
      </c>
      <c r="G341" s="159"/>
      <c r="H341" s="159"/>
    </row>
    <row r="342" spans="1:10">
      <c r="A342" s="155" t="s">
        <v>885</v>
      </c>
      <c r="B342" s="156" t="s">
        <v>886</v>
      </c>
      <c r="C342" s="156" t="s">
        <v>887</v>
      </c>
      <c r="D342" s="155">
        <v>30</v>
      </c>
      <c r="E342" s="255" t="s">
        <v>844</v>
      </c>
      <c r="F342" s="156" t="s">
        <v>723</v>
      </c>
      <c r="G342" s="160"/>
      <c r="H342" s="160"/>
    </row>
    <row r="343" spans="1:10">
      <c r="A343" s="155" t="s">
        <v>885</v>
      </c>
      <c r="B343" s="156" t="s">
        <v>886</v>
      </c>
      <c r="C343" s="156" t="s">
        <v>810</v>
      </c>
      <c r="D343" s="155">
        <v>30</v>
      </c>
      <c r="E343" s="155" t="s">
        <v>99</v>
      </c>
      <c r="F343" s="157">
        <v>0.05</v>
      </c>
      <c r="G343" s="158"/>
      <c r="H343" s="158"/>
    </row>
    <row r="344" spans="1:10">
      <c r="A344" s="190" t="s">
        <v>888</v>
      </c>
      <c r="B344" s="191" t="s">
        <v>889</v>
      </c>
      <c r="C344" s="191" t="s">
        <v>659</v>
      </c>
      <c r="D344" s="190"/>
      <c r="E344" s="190" t="s">
        <v>217</v>
      </c>
      <c r="F344" s="191"/>
      <c r="G344" s="192">
        <f>SUM(F344:F349)</f>
        <v>0.46</v>
      </c>
      <c r="H344" s="192">
        <f>SUM(G344*30)</f>
        <v>13.8</v>
      </c>
      <c r="J344" s="27">
        <v>1</v>
      </c>
    </row>
    <row r="345" spans="1:10">
      <c r="A345" s="190" t="s">
        <v>888</v>
      </c>
      <c r="B345" s="191" t="s">
        <v>889</v>
      </c>
      <c r="C345" s="193" t="s">
        <v>809</v>
      </c>
      <c r="D345" s="421">
        <v>12</v>
      </c>
      <c r="E345" s="421" t="str">
        <f>E371</f>
        <v>D</v>
      </c>
      <c r="F345" s="193">
        <f>0.03*12</f>
        <v>0.36</v>
      </c>
      <c r="G345" s="194"/>
      <c r="H345" s="194"/>
    </row>
    <row r="346" spans="1:10">
      <c r="A346" s="190" t="s">
        <v>888</v>
      </c>
      <c r="B346" s="191" t="s">
        <v>889</v>
      </c>
      <c r="C346" s="191" t="s">
        <v>665</v>
      </c>
      <c r="D346" s="190">
        <v>10</v>
      </c>
      <c r="E346" s="190" t="s">
        <v>95</v>
      </c>
      <c r="F346" s="195">
        <v>0.02</v>
      </c>
      <c r="G346" s="196"/>
      <c r="H346" s="196"/>
    </row>
    <row r="347" spans="1:10">
      <c r="A347" s="190" t="s">
        <v>888</v>
      </c>
      <c r="B347" s="191" t="s">
        <v>889</v>
      </c>
      <c r="C347" s="191" t="s">
        <v>707</v>
      </c>
      <c r="D347" s="190">
        <v>20</v>
      </c>
      <c r="E347" s="190" t="s">
        <v>30</v>
      </c>
      <c r="F347" s="195">
        <v>0.01</v>
      </c>
      <c r="G347" s="196"/>
      <c r="H347" s="196"/>
    </row>
    <row r="348" spans="1:10">
      <c r="A348" s="190" t="s">
        <v>888</v>
      </c>
      <c r="B348" s="191" t="s">
        <v>889</v>
      </c>
      <c r="C348" s="191" t="s">
        <v>795</v>
      </c>
      <c r="D348" s="190"/>
      <c r="E348" s="190" t="s">
        <v>392</v>
      </c>
      <c r="F348" s="195"/>
      <c r="G348" s="196"/>
      <c r="H348" s="196"/>
    </row>
    <row r="349" spans="1:10">
      <c r="A349" s="190" t="s">
        <v>888</v>
      </c>
      <c r="B349" s="191" t="s">
        <v>889</v>
      </c>
      <c r="C349" s="191" t="s">
        <v>890</v>
      </c>
      <c r="D349" s="190">
        <v>1</v>
      </c>
      <c r="E349" s="190" t="s">
        <v>392</v>
      </c>
      <c r="F349" s="195">
        <v>7.0000000000000007E-2</v>
      </c>
      <c r="G349" s="196"/>
      <c r="H349" s="196"/>
    </row>
    <row r="350" spans="1:10">
      <c r="A350" s="161" t="s">
        <v>891</v>
      </c>
      <c r="B350" s="162" t="s">
        <v>892</v>
      </c>
      <c r="C350" s="162" t="s">
        <v>791</v>
      </c>
      <c r="D350" s="161">
        <v>1</v>
      </c>
      <c r="E350" s="161" t="s">
        <v>287</v>
      </c>
      <c r="F350" s="166">
        <v>0.32</v>
      </c>
      <c r="G350" s="164">
        <f>SUM(F350:F356)</f>
        <v>0.65000000000000013</v>
      </c>
      <c r="H350" s="164">
        <f>G350*30</f>
        <v>19.500000000000004</v>
      </c>
      <c r="J350" s="27">
        <v>1</v>
      </c>
    </row>
    <row r="351" spans="1:10">
      <c r="A351" s="161" t="s">
        <v>891</v>
      </c>
      <c r="B351" s="162" t="s">
        <v>892</v>
      </c>
      <c r="C351" s="162" t="s">
        <v>893</v>
      </c>
      <c r="D351" s="161" t="s">
        <v>800</v>
      </c>
      <c r="E351" s="161" t="s">
        <v>287</v>
      </c>
      <c r="F351" s="166">
        <v>0.12</v>
      </c>
      <c r="G351" s="163"/>
      <c r="H351" s="163"/>
    </row>
    <row r="352" spans="1:10">
      <c r="A352" s="161" t="s">
        <v>891</v>
      </c>
      <c r="B352" s="162" t="s">
        <v>892</v>
      </c>
      <c r="C352" s="162" t="s">
        <v>848</v>
      </c>
      <c r="D352" s="161" t="s">
        <v>675</v>
      </c>
      <c r="E352" s="161" t="s">
        <v>57</v>
      </c>
      <c r="F352" s="166">
        <v>0.02</v>
      </c>
      <c r="G352" s="163"/>
      <c r="H352" s="163"/>
    </row>
    <row r="353" spans="1:10">
      <c r="A353" s="161" t="s">
        <v>891</v>
      </c>
      <c r="B353" s="162" t="s">
        <v>892</v>
      </c>
      <c r="C353" s="162" t="s">
        <v>669</v>
      </c>
      <c r="D353" s="161">
        <v>5</v>
      </c>
      <c r="E353" s="161" t="s">
        <v>22</v>
      </c>
      <c r="F353" s="162" t="s">
        <v>719</v>
      </c>
      <c r="G353" s="163"/>
      <c r="H353" s="163"/>
    </row>
    <row r="354" spans="1:10">
      <c r="A354" s="161" t="s">
        <v>891</v>
      </c>
      <c r="B354" s="162" t="s">
        <v>892</v>
      </c>
      <c r="C354" s="162" t="s">
        <v>670</v>
      </c>
      <c r="D354" s="161">
        <v>2</v>
      </c>
      <c r="E354" s="161" t="s">
        <v>17</v>
      </c>
      <c r="F354" s="166">
        <v>0.02</v>
      </c>
      <c r="G354" s="163"/>
      <c r="H354" s="163"/>
    </row>
    <row r="355" spans="1:10">
      <c r="A355" s="161" t="s">
        <v>891</v>
      </c>
      <c r="B355" s="162" t="s">
        <v>892</v>
      </c>
      <c r="C355" s="162" t="s">
        <v>706</v>
      </c>
      <c r="D355" s="161">
        <v>2</v>
      </c>
      <c r="E355" s="161" t="s">
        <v>50</v>
      </c>
      <c r="F355" s="166">
        <v>0.12</v>
      </c>
      <c r="G355" s="163"/>
      <c r="H355" s="163"/>
    </row>
    <row r="356" spans="1:10">
      <c r="A356" s="161" t="s">
        <v>891</v>
      </c>
      <c r="B356" s="162" t="s">
        <v>892</v>
      </c>
      <c r="C356" s="162" t="s">
        <v>665</v>
      </c>
      <c r="D356" s="161">
        <v>5</v>
      </c>
      <c r="E356" s="161" t="s">
        <v>95</v>
      </c>
      <c r="F356" s="166">
        <v>0.05</v>
      </c>
      <c r="G356" s="163"/>
      <c r="H356" s="163"/>
    </row>
    <row r="357" spans="1:10">
      <c r="A357" s="197" t="s">
        <v>894</v>
      </c>
      <c r="B357" s="169" t="s">
        <v>895</v>
      </c>
      <c r="C357" s="169" t="s">
        <v>575</v>
      </c>
      <c r="D357" s="197">
        <v>1</v>
      </c>
      <c r="E357" s="155"/>
      <c r="F357" s="169"/>
      <c r="G357" s="159">
        <f>SUM(F357:F367)</f>
        <v>0.76</v>
      </c>
      <c r="H357" s="158">
        <f>G357*30</f>
        <v>22.8</v>
      </c>
      <c r="J357" s="27">
        <v>1</v>
      </c>
    </row>
    <row r="358" spans="1:10">
      <c r="A358" s="197" t="s">
        <v>894</v>
      </c>
      <c r="B358" s="169" t="s">
        <v>895</v>
      </c>
      <c r="C358" s="156" t="s">
        <v>896</v>
      </c>
      <c r="D358" s="155">
        <v>2</v>
      </c>
      <c r="E358" s="155" t="s">
        <v>99</v>
      </c>
      <c r="F358" s="157">
        <v>0.12</v>
      </c>
      <c r="G358" s="160"/>
      <c r="H358" s="160"/>
    </row>
    <row r="359" spans="1:10">
      <c r="A359" s="197" t="s">
        <v>894</v>
      </c>
      <c r="B359" s="169" t="s">
        <v>895</v>
      </c>
      <c r="C359" s="156" t="s">
        <v>897</v>
      </c>
      <c r="D359" s="155">
        <v>1</v>
      </c>
      <c r="E359" s="155" t="s">
        <v>45</v>
      </c>
      <c r="F359" s="157">
        <v>0.04</v>
      </c>
      <c r="G359" s="160"/>
      <c r="H359" s="160"/>
    </row>
    <row r="360" spans="1:10">
      <c r="A360" s="197" t="s">
        <v>894</v>
      </c>
      <c r="B360" s="169" t="s">
        <v>895</v>
      </c>
      <c r="C360" s="156" t="s">
        <v>898</v>
      </c>
      <c r="D360" s="155" t="s">
        <v>899</v>
      </c>
      <c r="E360" s="155" t="s">
        <v>148</v>
      </c>
      <c r="F360" s="157">
        <v>0.31</v>
      </c>
      <c r="G360" s="160"/>
      <c r="H360" s="160"/>
    </row>
    <row r="361" spans="1:10">
      <c r="A361" s="197" t="s">
        <v>894</v>
      </c>
      <c r="B361" s="169" t="s">
        <v>895</v>
      </c>
      <c r="C361" s="156" t="s">
        <v>659</v>
      </c>
      <c r="D361" s="155"/>
      <c r="E361" s="155" t="s">
        <v>217</v>
      </c>
      <c r="F361" s="157"/>
      <c r="G361" s="160"/>
      <c r="H361" s="160"/>
    </row>
    <row r="362" spans="1:10">
      <c r="A362" s="197" t="s">
        <v>894</v>
      </c>
      <c r="B362" s="169" t="s">
        <v>895</v>
      </c>
      <c r="C362" s="156" t="s">
        <v>795</v>
      </c>
      <c r="D362" s="155"/>
      <c r="E362" s="155" t="s">
        <v>392</v>
      </c>
      <c r="F362" s="157"/>
      <c r="G362" s="160"/>
      <c r="H362" s="160"/>
    </row>
    <row r="363" spans="1:10">
      <c r="A363" s="197" t="s">
        <v>894</v>
      </c>
      <c r="B363" s="169" t="s">
        <v>895</v>
      </c>
      <c r="C363" s="156" t="s">
        <v>900</v>
      </c>
      <c r="D363" s="155">
        <v>2</v>
      </c>
      <c r="E363" s="155" t="s">
        <v>392</v>
      </c>
      <c r="F363" s="157">
        <v>0.14000000000000001</v>
      </c>
      <c r="G363" s="160"/>
      <c r="H363" s="160"/>
    </row>
    <row r="364" spans="1:10">
      <c r="A364" s="197" t="s">
        <v>894</v>
      </c>
      <c r="B364" s="169" t="s">
        <v>895</v>
      </c>
      <c r="C364" s="156" t="s">
        <v>781</v>
      </c>
      <c r="D364" s="155">
        <v>1</v>
      </c>
      <c r="E364" s="155" t="s">
        <v>287</v>
      </c>
      <c r="F364" s="157">
        <v>0.08</v>
      </c>
      <c r="G364" s="160"/>
      <c r="H364" s="160"/>
    </row>
    <row r="365" spans="1:10">
      <c r="A365" s="197" t="s">
        <v>894</v>
      </c>
      <c r="B365" s="169" t="s">
        <v>895</v>
      </c>
      <c r="C365" s="156" t="s">
        <v>796</v>
      </c>
      <c r="D365" s="155">
        <v>1</v>
      </c>
      <c r="E365" s="155" t="s">
        <v>287</v>
      </c>
      <c r="F365" s="157">
        <v>0.03</v>
      </c>
      <c r="G365" s="160"/>
      <c r="H365" s="160"/>
    </row>
    <row r="366" spans="1:10">
      <c r="A366" s="197" t="s">
        <v>894</v>
      </c>
      <c r="B366" s="169" t="s">
        <v>895</v>
      </c>
      <c r="C366" s="156" t="s">
        <v>901</v>
      </c>
      <c r="D366" s="155">
        <v>2</v>
      </c>
      <c r="E366" s="155" t="s">
        <v>41</v>
      </c>
      <c r="F366" s="157">
        <v>0.02</v>
      </c>
      <c r="G366" s="160"/>
      <c r="H366" s="160"/>
    </row>
    <row r="367" spans="1:10">
      <c r="A367" s="197" t="s">
        <v>894</v>
      </c>
      <c r="B367" s="169" t="s">
        <v>895</v>
      </c>
      <c r="C367" s="156" t="s">
        <v>902</v>
      </c>
      <c r="D367" s="155"/>
      <c r="E367" s="155" t="s">
        <v>22</v>
      </c>
      <c r="F367" s="157">
        <v>0.02</v>
      </c>
      <c r="G367" s="160"/>
      <c r="H367" s="160"/>
    </row>
    <row r="368" spans="1:10">
      <c r="A368" s="161" t="s">
        <v>903</v>
      </c>
      <c r="B368" s="162" t="s">
        <v>904</v>
      </c>
      <c r="C368" s="162" t="s">
        <v>807</v>
      </c>
      <c r="D368" s="161">
        <v>2</v>
      </c>
      <c r="E368" s="161" t="s">
        <v>348</v>
      </c>
      <c r="F368" s="166">
        <v>0.1</v>
      </c>
      <c r="G368" s="164">
        <f>SUM(F368:F372)</f>
        <v>0.13</v>
      </c>
      <c r="H368" s="164">
        <f>G368*30</f>
        <v>3.9000000000000004</v>
      </c>
      <c r="J368" s="27">
        <v>1</v>
      </c>
    </row>
    <row r="369" spans="1:10">
      <c r="A369" s="161" t="s">
        <v>903</v>
      </c>
      <c r="B369" s="162" t="s">
        <v>904</v>
      </c>
      <c r="C369" s="162" t="s">
        <v>905</v>
      </c>
      <c r="D369" s="161">
        <v>1</v>
      </c>
      <c r="E369" s="161" t="s">
        <v>479</v>
      </c>
      <c r="F369" s="162" t="s">
        <v>719</v>
      </c>
      <c r="G369" s="163"/>
      <c r="H369" s="163"/>
    </row>
    <row r="370" spans="1:10">
      <c r="A370" s="161" t="s">
        <v>903</v>
      </c>
      <c r="B370" s="162" t="s">
        <v>904</v>
      </c>
      <c r="C370" s="162" t="s">
        <v>795</v>
      </c>
      <c r="D370" s="161">
        <v>1</v>
      </c>
      <c r="E370" s="161" t="s">
        <v>392</v>
      </c>
      <c r="F370" s="162" t="s">
        <v>719</v>
      </c>
      <c r="G370" s="163"/>
      <c r="H370" s="163"/>
    </row>
    <row r="371" spans="1:10">
      <c r="A371" s="161" t="s">
        <v>903</v>
      </c>
      <c r="B371" s="162" t="s">
        <v>904</v>
      </c>
      <c r="C371" s="162" t="s">
        <v>809</v>
      </c>
      <c r="D371" s="161">
        <v>3</v>
      </c>
      <c r="E371" s="161" t="s">
        <v>99</v>
      </c>
      <c r="F371" s="166">
        <v>0.03</v>
      </c>
      <c r="G371" s="164"/>
      <c r="H371" s="164"/>
    </row>
    <row r="372" spans="1:10">
      <c r="A372" s="161" t="s">
        <v>903</v>
      </c>
      <c r="B372" s="162" t="s">
        <v>904</v>
      </c>
      <c r="C372" s="162" t="s">
        <v>659</v>
      </c>
      <c r="D372" s="161">
        <v>1</v>
      </c>
      <c r="E372" s="161" t="s">
        <v>217</v>
      </c>
      <c r="F372" s="162" t="s">
        <v>719</v>
      </c>
      <c r="G372" s="163"/>
      <c r="H372" s="163"/>
    </row>
    <row r="373" spans="1:10">
      <c r="A373" s="155" t="s">
        <v>906</v>
      </c>
      <c r="B373" s="156" t="s">
        <v>907</v>
      </c>
      <c r="C373" s="156" t="s">
        <v>823</v>
      </c>
      <c r="D373" s="155">
        <v>5</v>
      </c>
      <c r="E373" s="155" t="s">
        <v>30</v>
      </c>
      <c r="F373" s="157">
        <v>0.1</v>
      </c>
      <c r="G373" s="158">
        <f>SUM(F373:F385)</f>
        <v>1.7600000000000002</v>
      </c>
      <c r="H373" s="158">
        <v>51.6</v>
      </c>
      <c r="J373" s="27">
        <v>1</v>
      </c>
    </row>
    <row r="374" spans="1:10">
      <c r="A374" s="155" t="s">
        <v>906</v>
      </c>
      <c r="B374" s="156" t="s">
        <v>907</v>
      </c>
      <c r="C374" s="156" t="s">
        <v>575</v>
      </c>
      <c r="D374" s="155" t="s">
        <v>662</v>
      </c>
      <c r="E374" s="155" t="s">
        <v>712</v>
      </c>
      <c r="F374" s="156" t="s">
        <v>719</v>
      </c>
      <c r="G374" s="160"/>
      <c r="H374" s="160"/>
    </row>
    <row r="375" spans="1:10">
      <c r="A375" s="155" t="s">
        <v>906</v>
      </c>
      <c r="B375" s="156" t="s">
        <v>907</v>
      </c>
      <c r="C375" s="156" t="s">
        <v>674</v>
      </c>
      <c r="D375" s="155" t="s">
        <v>675</v>
      </c>
      <c r="E375" s="155" t="s">
        <v>148</v>
      </c>
      <c r="F375" s="157">
        <v>0.31</v>
      </c>
      <c r="G375" s="160"/>
      <c r="H375" s="160"/>
    </row>
    <row r="376" spans="1:10">
      <c r="A376" s="155" t="s">
        <v>906</v>
      </c>
      <c r="B376" s="156" t="s">
        <v>907</v>
      </c>
      <c r="C376" s="156" t="s">
        <v>725</v>
      </c>
      <c r="D376" s="155">
        <v>1</v>
      </c>
      <c r="E376" s="155" t="s">
        <v>217</v>
      </c>
      <c r="F376" s="156"/>
      <c r="G376" s="160"/>
      <c r="H376" s="160"/>
    </row>
    <row r="377" spans="1:10">
      <c r="A377" s="155" t="s">
        <v>906</v>
      </c>
      <c r="B377" s="156" t="s">
        <v>907</v>
      </c>
      <c r="C377" s="156" t="s">
        <v>728</v>
      </c>
      <c r="D377" s="155">
        <v>2</v>
      </c>
      <c r="E377" s="155" t="s">
        <v>50</v>
      </c>
      <c r="F377" s="157">
        <v>0.12</v>
      </c>
      <c r="G377" s="160"/>
      <c r="H377" s="160"/>
    </row>
    <row r="378" spans="1:10">
      <c r="A378" s="155" t="s">
        <v>906</v>
      </c>
      <c r="B378" s="156" t="s">
        <v>907</v>
      </c>
      <c r="C378" s="156" t="s">
        <v>707</v>
      </c>
      <c r="D378" s="155">
        <v>10</v>
      </c>
      <c r="E378" s="155" t="s">
        <v>30</v>
      </c>
      <c r="F378" s="157">
        <v>0</v>
      </c>
      <c r="G378" s="160"/>
      <c r="H378" s="160"/>
    </row>
    <row r="379" spans="1:10">
      <c r="A379" s="155" t="s">
        <v>906</v>
      </c>
      <c r="B379" s="156" t="s">
        <v>907</v>
      </c>
      <c r="C379" s="156" t="s">
        <v>664</v>
      </c>
      <c r="D379" s="155">
        <v>2</v>
      </c>
      <c r="E379" s="155" t="s">
        <v>99</v>
      </c>
      <c r="F379" s="157">
        <v>0.06</v>
      </c>
      <c r="G379" s="160"/>
      <c r="H379" s="160"/>
    </row>
    <row r="380" spans="1:10">
      <c r="A380" s="155" t="s">
        <v>906</v>
      </c>
      <c r="B380" s="156" t="s">
        <v>907</v>
      </c>
      <c r="C380" s="156" t="s">
        <v>665</v>
      </c>
      <c r="D380" s="155">
        <v>5</v>
      </c>
      <c r="E380" s="155" t="s">
        <v>95</v>
      </c>
      <c r="F380" s="157">
        <v>0.05</v>
      </c>
      <c r="G380" s="160"/>
      <c r="H380" s="160"/>
    </row>
    <row r="381" spans="1:10">
      <c r="A381" s="155" t="s">
        <v>906</v>
      </c>
      <c r="B381" s="156" t="s">
        <v>907</v>
      </c>
      <c r="C381" s="156" t="s">
        <v>841</v>
      </c>
      <c r="D381" s="155">
        <v>1</v>
      </c>
      <c r="E381" s="155" t="s">
        <v>99</v>
      </c>
      <c r="F381" s="156"/>
      <c r="G381" s="160"/>
      <c r="H381" s="160"/>
    </row>
    <row r="382" spans="1:10">
      <c r="A382" s="155" t="s">
        <v>906</v>
      </c>
      <c r="B382" s="156" t="s">
        <v>907</v>
      </c>
      <c r="C382" s="156" t="s">
        <v>851</v>
      </c>
      <c r="D382" s="155" t="s">
        <v>711</v>
      </c>
      <c r="E382" s="155" t="s">
        <v>422</v>
      </c>
      <c r="F382" s="157">
        <v>0.55000000000000004</v>
      </c>
      <c r="G382" s="160"/>
      <c r="H382" s="160"/>
    </row>
    <row r="383" spans="1:10">
      <c r="A383" s="155" t="s">
        <v>906</v>
      </c>
      <c r="B383" s="156" t="s">
        <v>907</v>
      </c>
      <c r="C383" s="156" t="s">
        <v>659</v>
      </c>
      <c r="D383" s="155">
        <v>1</v>
      </c>
      <c r="E383" s="155" t="s">
        <v>217</v>
      </c>
      <c r="F383" s="156"/>
      <c r="G383" s="160"/>
      <c r="H383" s="160"/>
    </row>
    <row r="384" spans="1:10">
      <c r="A384" s="155" t="s">
        <v>906</v>
      </c>
      <c r="B384" s="156" t="s">
        <v>907</v>
      </c>
      <c r="C384" s="156" t="s">
        <v>730</v>
      </c>
      <c r="D384" s="155" t="s">
        <v>731</v>
      </c>
      <c r="E384" s="155" t="s">
        <v>30</v>
      </c>
      <c r="F384" s="157">
        <v>0.33</v>
      </c>
      <c r="G384" s="160"/>
      <c r="H384" s="160"/>
    </row>
    <row r="385" spans="1:10">
      <c r="A385" s="155" t="s">
        <v>906</v>
      </c>
      <c r="B385" s="156" t="s">
        <v>907</v>
      </c>
      <c r="C385" s="156" t="s">
        <v>782</v>
      </c>
      <c r="D385" s="155">
        <v>4</v>
      </c>
      <c r="E385" s="155" t="s">
        <v>99</v>
      </c>
      <c r="F385" s="157">
        <v>0.24</v>
      </c>
      <c r="G385" s="160"/>
      <c r="H385" s="160"/>
    </row>
    <row r="386" spans="1:10">
      <c r="A386" s="161" t="s">
        <v>908</v>
      </c>
      <c r="B386" s="162" t="s">
        <v>909</v>
      </c>
      <c r="C386" s="162" t="s">
        <v>575</v>
      </c>
      <c r="D386" s="161" t="s">
        <v>662</v>
      </c>
      <c r="E386" s="423" t="s">
        <v>712</v>
      </c>
      <c r="F386" s="162"/>
      <c r="G386" s="164">
        <f>SUM(F386:F395)</f>
        <v>1.7199999999999998</v>
      </c>
      <c r="H386" s="164">
        <v>53.4</v>
      </c>
      <c r="J386" s="27">
        <v>1</v>
      </c>
    </row>
    <row r="387" spans="1:10">
      <c r="A387" s="161" t="s">
        <v>908</v>
      </c>
      <c r="B387" s="162" t="s">
        <v>909</v>
      </c>
      <c r="C387" s="162" t="s">
        <v>663</v>
      </c>
      <c r="D387" s="161" t="s">
        <v>656</v>
      </c>
      <c r="E387" s="161" t="s">
        <v>125</v>
      </c>
      <c r="F387" s="166">
        <v>0.75</v>
      </c>
      <c r="G387" s="163"/>
      <c r="H387" s="163"/>
    </row>
    <row r="388" spans="1:10">
      <c r="A388" s="161" t="s">
        <v>908</v>
      </c>
      <c r="B388" s="162" t="s">
        <v>909</v>
      </c>
      <c r="C388" s="162" t="s">
        <v>910</v>
      </c>
      <c r="D388" s="161">
        <v>3</v>
      </c>
      <c r="E388" s="161" t="s">
        <v>287</v>
      </c>
      <c r="F388" s="166">
        <f>0.08*3</f>
        <v>0.24</v>
      </c>
      <c r="G388" s="163"/>
      <c r="H388" s="163"/>
    </row>
    <row r="389" spans="1:10">
      <c r="A389" s="161" t="s">
        <v>908</v>
      </c>
      <c r="B389" s="162" t="s">
        <v>909</v>
      </c>
      <c r="C389" s="162" t="s">
        <v>728</v>
      </c>
      <c r="D389" s="161">
        <v>2</v>
      </c>
      <c r="E389" s="161" t="s">
        <v>50</v>
      </c>
      <c r="F389" s="166">
        <v>0.12</v>
      </c>
      <c r="G389" s="163"/>
      <c r="H389" s="163"/>
    </row>
    <row r="390" spans="1:10">
      <c r="A390" s="161" t="s">
        <v>908</v>
      </c>
      <c r="B390" s="162" t="s">
        <v>909</v>
      </c>
      <c r="C390" s="162" t="s">
        <v>634</v>
      </c>
      <c r="D390" s="161" t="s">
        <v>911</v>
      </c>
      <c r="E390" s="161" t="s">
        <v>287</v>
      </c>
      <c r="F390" s="166">
        <v>0.16</v>
      </c>
      <c r="G390" s="163"/>
      <c r="H390" s="163"/>
    </row>
    <row r="391" spans="1:10">
      <c r="A391" s="161" t="s">
        <v>908</v>
      </c>
      <c r="B391" s="162" t="s">
        <v>909</v>
      </c>
      <c r="C391" s="162" t="s">
        <v>665</v>
      </c>
      <c r="D391" s="161">
        <v>5</v>
      </c>
      <c r="E391" s="161" t="s">
        <v>95</v>
      </c>
      <c r="F391" s="166">
        <v>0.05</v>
      </c>
      <c r="G391" s="163"/>
      <c r="H391" s="163"/>
    </row>
    <row r="392" spans="1:10">
      <c r="A392" s="161" t="s">
        <v>908</v>
      </c>
      <c r="B392" s="162" t="s">
        <v>909</v>
      </c>
      <c r="C392" s="162" t="s">
        <v>659</v>
      </c>
      <c r="D392" s="161">
        <v>1</v>
      </c>
      <c r="E392" s="161" t="s">
        <v>217</v>
      </c>
      <c r="F392" s="162"/>
      <c r="G392" s="163"/>
      <c r="H392" s="163"/>
    </row>
    <row r="393" spans="1:10">
      <c r="A393" s="161" t="s">
        <v>908</v>
      </c>
      <c r="B393" s="162" t="s">
        <v>909</v>
      </c>
      <c r="C393" s="162" t="s">
        <v>805</v>
      </c>
      <c r="D393" s="161">
        <v>4</v>
      </c>
      <c r="E393" s="161" t="s">
        <v>45</v>
      </c>
      <c r="F393" s="166">
        <v>0.16</v>
      </c>
      <c r="G393" s="163"/>
      <c r="H393" s="163"/>
    </row>
    <row r="394" spans="1:10">
      <c r="A394" s="161" t="s">
        <v>908</v>
      </c>
      <c r="B394" s="162" t="s">
        <v>909</v>
      </c>
      <c r="C394" s="162" t="s">
        <v>912</v>
      </c>
      <c r="D394" s="161" t="s">
        <v>694</v>
      </c>
      <c r="E394" s="161" t="s">
        <v>684</v>
      </c>
      <c r="F394" s="162"/>
      <c r="G394" s="163"/>
      <c r="H394" s="163"/>
    </row>
    <row r="395" spans="1:10">
      <c r="A395" s="161" t="s">
        <v>908</v>
      </c>
      <c r="B395" s="162" t="s">
        <v>909</v>
      </c>
      <c r="C395" s="162" t="s">
        <v>782</v>
      </c>
      <c r="D395" s="161">
        <v>4</v>
      </c>
      <c r="E395" s="161" t="s">
        <v>99</v>
      </c>
      <c r="F395" s="166">
        <v>0.24</v>
      </c>
      <c r="G395" s="163"/>
      <c r="H395" s="163"/>
    </row>
    <row r="396" spans="1:10">
      <c r="A396" s="161"/>
      <c r="B396" s="162"/>
      <c r="C396" s="162"/>
      <c r="D396" s="161"/>
      <c r="E396" s="161"/>
      <c r="F396" s="162"/>
      <c r="G396" s="163"/>
      <c r="H396" s="163"/>
      <c r="J396" s="27">
        <f>SUM(J2:J395)</f>
        <v>55</v>
      </c>
    </row>
    <row r="397" spans="1:10">
      <c r="A397" s="161"/>
      <c r="B397" s="162"/>
      <c r="C397" s="162"/>
      <c r="D397" s="161"/>
      <c r="E397" s="161"/>
      <c r="F397" s="162"/>
      <c r="G397" s="163"/>
      <c r="H397" s="163"/>
    </row>
    <row r="398" spans="1:10">
      <c r="A398" s="161"/>
      <c r="B398" s="162"/>
      <c r="C398" s="162"/>
      <c r="D398" s="161"/>
      <c r="E398" s="161"/>
      <c r="F398" s="162"/>
      <c r="G398" s="163"/>
      <c r="H398" s="163"/>
    </row>
    <row r="399" spans="1:10">
      <c r="A399" s="161"/>
      <c r="B399" s="162"/>
      <c r="C399" s="162"/>
      <c r="D399" s="161"/>
      <c r="E399" s="161"/>
      <c r="F399" s="162"/>
      <c r="G399" s="163"/>
      <c r="H399" s="163"/>
    </row>
    <row r="400" spans="1:10">
      <c r="A400" s="161"/>
      <c r="B400" s="162"/>
      <c r="C400" s="162"/>
      <c r="D400" s="161"/>
      <c r="E400" s="161"/>
      <c r="F400" s="162"/>
      <c r="G400" s="163"/>
      <c r="H400" s="163"/>
    </row>
    <row r="401" spans="1:8">
      <c r="A401" s="161"/>
      <c r="B401" s="162"/>
      <c r="C401" s="162"/>
      <c r="D401" s="161"/>
      <c r="E401" s="161"/>
      <c r="F401" s="162"/>
      <c r="G401" s="163"/>
      <c r="H401" s="163"/>
    </row>
    <row r="402" spans="1:8">
      <c r="A402" s="40"/>
      <c r="D402" s="150"/>
      <c r="G402" s="167"/>
      <c r="H402" s="167"/>
    </row>
    <row r="403" spans="1:8">
      <c r="A403" s="40"/>
      <c r="D403" s="150"/>
      <c r="G403" s="167"/>
      <c r="H403" s="167"/>
    </row>
    <row r="404" spans="1:8">
      <c r="A404" s="40"/>
      <c r="D404" s="150"/>
      <c r="G404" s="167"/>
      <c r="H404" s="167"/>
    </row>
    <row r="405" spans="1:8">
      <c r="A405" s="40"/>
      <c r="D405" s="150"/>
      <c r="G405" s="167"/>
      <c r="H405" s="167"/>
    </row>
    <row r="406" spans="1:8">
      <c r="A406" s="40"/>
      <c r="D406" s="150"/>
      <c r="G406" s="167"/>
      <c r="H406" s="167"/>
    </row>
    <row r="407" spans="1:8">
      <c r="A407" s="40"/>
      <c r="D407" s="150"/>
      <c r="G407" s="167"/>
      <c r="H407" s="167"/>
    </row>
    <row r="408" spans="1:8">
      <c r="A408" s="40"/>
      <c r="D408" s="150"/>
      <c r="G408" s="167"/>
      <c r="H408" s="167"/>
    </row>
    <row r="409" spans="1:8">
      <c r="A409" s="40"/>
      <c r="D409" s="150"/>
      <c r="G409" s="167"/>
      <c r="H409" s="167"/>
    </row>
    <row r="410" spans="1:8">
      <c r="A410" s="40"/>
      <c r="D410" s="150"/>
      <c r="G410" s="167"/>
      <c r="H410" s="167"/>
    </row>
    <row r="411" spans="1:8">
      <c r="A411" s="40"/>
      <c r="D411" s="150"/>
      <c r="G411" s="167"/>
      <c r="H411" s="167"/>
    </row>
    <row r="412" spans="1:8">
      <c r="A412" s="40"/>
      <c r="D412" s="150"/>
      <c r="G412" s="167"/>
      <c r="H412" s="167"/>
    </row>
    <row r="413" spans="1:8">
      <c r="A413" s="40"/>
      <c r="D413" s="150"/>
      <c r="G413" s="167"/>
      <c r="H413" s="167"/>
    </row>
    <row r="414" spans="1:8">
      <c r="A414" s="40"/>
      <c r="D414" s="150"/>
      <c r="G414" s="167"/>
      <c r="H414" s="167"/>
    </row>
    <row r="415" spans="1:8">
      <c r="A415" s="40"/>
      <c r="D415" s="150"/>
      <c r="G415" s="167"/>
      <c r="H415" s="167"/>
    </row>
    <row r="416" spans="1:8">
      <c r="A416" s="40"/>
      <c r="D416" s="150"/>
      <c r="G416" s="167"/>
      <c r="H416" s="167"/>
    </row>
    <row r="417" spans="1:8">
      <c r="A417" s="40"/>
      <c r="D417" s="150"/>
      <c r="G417" s="167"/>
      <c r="H417" s="167"/>
    </row>
    <row r="418" spans="1:8">
      <c r="A418" s="40"/>
      <c r="D418" s="150"/>
      <c r="G418" s="167"/>
      <c r="H418" s="167"/>
    </row>
    <row r="419" spans="1:8">
      <c r="A419" s="40"/>
      <c r="D419" s="150"/>
      <c r="G419" s="167"/>
      <c r="H419" s="167"/>
    </row>
    <row r="420" spans="1:8">
      <c r="A420" s="40"/>
      <c r="D420" s="150"/>
      <c r="G420" s="167"/>
      <c r="H420" s="167"/>
    </row>
    <row r="421" spans="1:8">
      <c r="A421" s="40"/>
      <c r="D421" s="150"/>
      <c r="G421" s="167"/>
      <c r="H421" s="167"/>
    </row>
    <row r="422" spans="1:8">
      <c r="A422" s="40"/>
      <c r="D422" s="150"/>
      <c r="G422" s="167"/>
      <c r="H422" s="167"/>
    </row>
    <row r="423" spans="1:8">
      <c r="A423" s="40"/>
      <c r="D423" s="150"/>
      <c r="G423" s="167"/>
      <c r="H423" s="167"/>
    </row>
    <row r="424" spans="1:8">
      <c r="A424" s="40"/>
      <c r="D424" s="150"/>
      <c r="G424" s="167"/>
      <c r="H424" s="167"/>
    </row>
    <row r="425" spans="1:8">
      <c r="A425" s="40"/>
      <c r="B425" s="198"/>
      <c r="D425" s="150"/>
      <c r="G425" s="167"/>
      <c r="H425" s="167"/>
    </row>
    <row r="426" spans="1:8">
      <c r="A426" s="40"/>
      <c r="B426" s="198"/>
      <c r="D426" s="150"/>
      <c r="G426" s="167"/>
      <c r="H426" s="167"/>
    </row>
    <row r="427" spans="1:8">
      <c r="A427" s="40"/>
      <c r="B427" s="198"/>
      <c r="D427" s="150"/>
      <c r="G427" s="167"/>
      <c r="H427" s="167"/>
    </row>
    <row r="428" spans="1:8">
      <c r="A428" s="40"/>
      <c r="B428" s="198"/>
      <c r="D428" s="150"/>
      <c r="G428" s="167"/>
      <c r="H428" s="167"/>
    </row>
    <row r="429" spans="1:8">
      <c r="A429" s="40"/>
      <c r="B429" s="198"/>
      <c r="D429" s="150"/>
      <c r="G429" s="167"/>
      <c r="H429" s="167"/>
    </row>
    <row r="430" spans="1:8">
      <c r="A430" s="40"/>
      <c r="B430" s="198"/>
      <c r="D430" s="150"/>
      <c r="G430" s="167"/>
      <c r="H430" s="167"/>
    </row>
    <row r="431" spans="1:8">
      <c r="A431" s="40"/>
      <c r="B431" s="198"/>
      <c r="D431" s="150"/>
      <c r="G431" s="167"/>
      <c r="H431" s="167"/>
    </row>
    <row r="432" spans="1:8">
      <c r="A432" s="40"/>
      <c r="B432" s="198"/>
      <c r="D432" s="150"/>
      <c r="G432" s="167"/>
      <c r="H432" s="167"/>
    </row>
    <row r="433" spans="1:8">
      <c r="A433" s="40"/>
      <c r="B433" s="198"/>
      <c r="D433" s="150"/>
      <c r="G433" s="167"/>
      <c r="H433" s="167"/>
    </row>
    <row r="434" spans="1:8">
      <c r="A434" s="40"/>
      <c r="B434" s="198"/>
      <c r="D434" s="150"/>
      <c r="G434" s="167"/>
      <c r="H434" s="167"/>
    </row>
    <row r="435" spans="1:8">
      <c r="A435" s="40"/>
      <c r="B435" s="198"/>
      <c r="D435" s="150"/>
      <c r="G435" s="167"/>
      <c r="H435" s="167"/>
    </row>
    <row r="436" spans="1:8">
      <c r="A436" s="40"/>
      <c r="B436" s="198"/>
      <c r="D436" s="150"/>
      <c r="G436" s="167"/>
      <c r="H436" s="167"/>
    </row>
    <row r="437" spans="1:8">
      <c r="A437" s="40"/>
      <c r="B437" s="198"/>
      <c r="D437" s="150"/>
      <c r="G437" s="167"/>
      <c r="H437" s="167"/>
    </row>
    <row r="438" spans="1:8">
      <c r="A438" s="40"/>
      <c r="B438" s="198"/>
      <c r="D438" s="150"/>
      <c r="G438" s="167"/>
      <c r="H438" s="167"/>
    </row>
    <row r="439" spans="1:8">
      <c r="A439" s="40"/>
      <c r="B439" s="198"/>
      <c r="D439" s="150"/>
      <c r="G439" s="167"/>
      <c r="H439" s="167"/>
    </row>
    <row r="440" spans="1:8">
      <c r="A440" s="40"/>
      <c r="B440" s="198"/>
      <c r="D440" s="150"/>
      <c r="G440" s="167"/>
      <c r="H440" s="167"/>
    </row>
    <row r="441" spans="1:8">
      <c r="A441" s="40"/>
      <c r="B441" s="198"/>
      <c r="D441" s="150"/>
      <c r="G441" s="167"/>
      <c r="H441" s="167"/>
    </row>
    <row r="442" spans="1:8">
      <c r="A442" s="40"/>
      <c r="B442" s="198"/>
      <c r="D442" s="150"/>
      <c r="G442" s="167"/>
      <c r="H442" s="167"/>
    </row>
    <row r="443" spans="1:8">
      <c r="A443" s="40"/>
      <c r="B443" s="198"/>
      <c r="D443" s="150"/>
      <c r="G443" s="167"/>
      <c r="H443" s="167"/>
    </row>
    <row r="444" spans="1:8">
      <c r="A444" s="40"/>
      <c r="B444" s="198"/>
      <c r="D444" s="150"/>
      <c r="G444" s="167"/>
      <c r="H444" s="167"/>
    </row>
    <row r="445" spans="1:8">
      <c r="A445" s="40"/>
      <c r="B445" s="198"/>
      <c r="D445" s="150"/>
      <c r="G445" s="167"/>
      <c r="H445" s="167"/>
    </row>
    <row r="446" spans="1:8">
      <c r="A446" s="40"/>
      <c r="B446" s="198"/>
      <c r="D446" s="150"/>
      <c r="G446" s="167"/>
      <c r="H446" s="167"/>
    </row>
    <row r="447" spans="1:8">
      <c r="A447" s="40"/>
      <c r="B447" s="198"/>
      <c r="D447" s="150"/>
      <c r="G447" s="167"/>
      <c r="H447" s="167"/>
    </row>
    <row r="448" spans="1:8">
      <c r="A448" s="40"/>
      <c r="B448" s="198"/>
      <c r="D448" s="150"/>
      <c r="G448" s="167"/>
      <c r="H448" s="167"/>
    </row>
    <row r="449" spans="1:8">
      <c r="A449" s="40"/>
      <c r="B449" s="198"/>
      <c r="D449" s="150"/>
      <c r="G449" s="167"/>
      <c r="H449" s="167"/>
    </row>
    <row r="450" spans="1:8">
      <c r="A450" s="40"/>
      <c r="B450" s="198"/>
      <c r="D450" s="150"/>
      <c r="G450" s="167"/>
      <c r="H450" s="167"/>
    </row>
    <row r="451" spans="1:8">
      <c r="A451" s="40"/>
      <c r="B451" s="198"/>
      <c r="D451" s="150"/>
      <c r="G451" s="167"/>
      <c r="H451" s="167"/>
    </row>
    <row r="452" spans="1:8">
      <c r="A452" s="40"/>
      <c r="B452" s="198"/>
      <c r="D452" s="150"/>
      <c r="G452" s="167"/>
      <c r="H452" s="167"/>
    </row>
    <row r="453" spans="1:8">
      <c r="A453" s="40"/>
      <c r="B453" s="198"/>
      <c r="D453" s="150"/>
      <c r="G453" s="167"/>
      <c r="H453" s="167"/>
    </row>
    <row r="454" spans="1:8">
      <c r="A454" s="40"/>
      <c r="B454" s="198"/>
      <c r="D454" s="150"/>
      <c r="G454" s="167"/>
      <c r="H454" s="167"/>
    </row>
    <row r="455" spans="1:8">
      <c r="A455" s="40"/>
      <c r="B455" s="198"/>
      <c r="D455" s="150"/>
      <c r="G455" s="167"/>
      <c r="H455" s="167"/>
    </row>
    <row r="456" spans="1:8">
      <c r="A456" s="40"/>
      <c r="B456" s="198"/>
      <c r="D456" s="150"/>
      <c r="G456" s="167"/>
      <c r="H456" s="167"/>
    </row>
    <row r="457" spans="1:8">
      <c r="A457" s="40"/>
      <c r="B457" s="198"/>
      <c r="D457" s="150"/>
      <c r="G457" s="167"/>
      <c r="H457" s="167"/>
    </row>
    <row r="458" spans="1:8">
      <c r="A458" s="40"/>
      <c r="B458" s="198"/>
      <c r="D458" s="150"/>
      <c r="G458" s="167"/>
      <c r="H458" s="167"/>
    </row>
    <row r="459" spans="1:8">
      <c r="A459" s="40"/>
      <c r="B459" s="198"/>
      <c r="D459" s="150"/>
      <c r="G459" s="167"/>
      <c r="H459" s="167"/>
    </row>
    <row r="460" spans="1:8">
      <c r="A460" s="40"/>
      <c r="B460" s="198"/>
      <c r="D460" s="150"/>
      <c r="G460" s="167"/>
      <c r="H460" s="167"/>
    </row>
    <row r="461" spans="1:8">
      <c r="A461" s="40"/>
      <c r="B461" s="198"/>
      <c r="D461" s="150"/>
      <c r="G461" s="167"/>
      <c r="H461" s="167"/>
    </row>
    <row r="462" spans="1:8">
      <c r="A462" s="40"/>
      <c r="B462" s="198"/>
      <c r="D462" s="150"/>
      <c r="G462" s="167"/>
      <c r="H462" s="167"/>
    </row>
    <row r="463" spans="1:8">
      <c r="A463" s="40"/>
      <c r="B463" s="198"/>
      <c r="D463" s="150"/>
      <c r="G463" s="167"/>
      <c r="H463" s="167"/>
    </row>
    <row r="464" spans="1:8">
      <c r="A464" s="40"/>
      <c r="B464" s="198"/>
      <c r="D464" s="150"/>
      <c r="G464" s="167"/>
      <c r="H464" s="167"/>
    </row>
    <row r="465" spans="1:8">
      <c r="A465" s="40"/>
      <c r="B465" s="198"/>
      <c r="D465" s="150"/>
      <c r="G465" s="167"/>
      <c r="H465" s="167"/>
    </row>
    <row r="466" spans="1:8">
      <c r="A466" s="40"/>
      <c r="B466" s="198"/>
      <c r="D466" s="150"/>
      <c r="G466" s="167"/>
      <c r="H466" s="167"/>
    </row>
    <row r="467" spans="1:8">
      <c r="A467" s="40"/>
      <c r="B467" s="198"/>
      <c r="D467" s="150"/>
      <c r="G467" s="167"/>
      <c r="H467" s="167"/>
    </row>
    <row r="468" spans="1:8">
      <c r="A468" s="40"/>
      <c r="B468" s="198"/>
      <c r="D468" s="150"/>
      <c r="G468" s="167"/>
      <c r="H468" s="167"/>
    </row>
    <row r="469" spans="1:8">
      <c r="A469" s="40"/>
      <c r="B469" s="198"/>
      <c r="D469" s="150"/>
      <c r="G469" s="167"/>
      <c r="H469" s="167"/>
    </row>
    <row r="470" spans="1:8">
      <c r="A470" s="40"/>
      <c r="B470" s="198"/>
      <c r="D470" s="150"/>
      <c r="G470" s="167"/>
      <c r="H470" s="167"/>
    </row>
    <row r="471" spans="1:8">
      <c r="A471" s="40"/>
      <c r="B471" s="198"/>
      <c r="D471" s="150"/>
      <c r="G471" s="167"/>
      <c r="H471" s="167"/>
    </row>
    <row r="472" spans="1:8">
      <c r="A472" s="40"/>
      <c r="B472" s="198"/>
      <c r="D472" s="150"/>
      <c r="G472" s="167"/>
      <c r="H472" s="167"/>
    </row>
    <row r="473" spans="1:8">
      <c r="A473" s="40"/>
      <c r="B473" s="198"/>
      <c r="D473" s="150"/>
      <c r="G473" s="167"/>
      <c r="H473" s="167"/>
    </row>
    <row r="474" spans="1:8">
      <c r="A474" s="40"/>
      <c r="B474" s="198"/>
      <c r="D474" s="150"/>
      <c r="G474" s="167"/>
      <c r="H474" s="167"/>
    </row>
    <row r="475" spans="1:8">
      <c r="A475" s="40"/>
      <c r="B475" s="198"/>
      <c r="D475" s="150"/>
      <c r="G475" s="167"/>
      <c r="H475" s="167"/>
    </row>
    <row r="476" spans="1:8">
      <c r="A476" s="40"/>
      <c r="B476" s="198"/>
      <c r="D476" s="150"/>
      <c r="G476" s="167"/>
      <c r="H476" s="167"/>
    </row>
    <row r="477" spans="1:8">
      <c r="A477" s="40"/>
      <c r="B477" s="198"/>
      <c r="D477" s="150"/>
      <c r="G477" s="167"/>
      <c r="H477" s="167"/>
    </row>
    <row r="478" spans="1:8">
      <c r="A478" s="40"/>
      <c r="B478" s="198"/>
      <c r="D478" s="150"/>
      <c r="G478" s="167"/>
      <c r="H478" s="167"/>
    </row>
    <row r="479" spans="1:8">
      <c r="A479" s="40"/>
      <c r="B479" s="198"/>
      <c r="D479" s="150"/>
      <c r="G479" s="167"/>
      <c r="H479" s="167"/>
    </row>
    <row r="480" spans="1:8">
      <c r="A480" s="40"/>
      <c r="B480" s="198"/>
      <c r="D480" s="150"/>
      <c r="G480" s="167"/>
      <c r="H480" s="167"/>
    </row>
    <row r="481" spans="1:8">
      <c r="A481" s="40"/>
      <c r="B481" s="198"/>
      <c r="D481" s="150"/>
      <c r="G481" s="167"/>
      <c r="H481" s="167"/>
    </row>
    <row r="482" spans="1:8">
      <c r="A482" s="40"/>
      <c r="B482" s="198"/>
      <c r="D482" s="150"/>
      <c r="G482" s="167"/>
      <c r="H482" s="167"/>
    </row>
    <row r="483" spans="1:8">
      <c r="A483" s="40"/>
      <c r="B483" s="198"/>
      <c r="D483" s="150"/>
      <c r="G483" s="167"/>
      <c r="H483" s="167"/>
    </row>
    <row r="484" spans="1:8">
      <c r="A484" s="40"/>
      <c r="B484" s="198"/>
      <c r="D484" s="150"/>
      <c r="G484" s="167"/>
      <c r="H484" s="167"/>
    </row>
    <row r="485" spans="1:8">
      <c r="A485" s="40"/>
      <c r="B485" s="198"/>
      <c r="D485" s="150"/>
      <c r="G485" s="167"/>
      <c r="H485" s="167"/>
    </row>
    <row r="486" spans="1:8">
      <c r="A486" s="40"/>
      <c r="B486" s="198"/>
      <c r="D486" s="150"/>
      <c r="G486" s="167"/>
      <c r="H486" s="167"/>
    </row>
    <row r="487" spans="1:8">
      <c r="A487" s="40"/>
      <c r="B487" s="198"/>
      <c r="D487" s="150"/>
      <c r="G487" s="167"/>
      <c r="H487" s="167"/>
    </row>
    <row r="488" spans="1:8">
      <c r="A488" s="40"/>
      <c r="B488" s="198"/>
      <c r="D488" s="150"/>
      <c r="G488" s="167"/>
      <c r="H488" s="167"/>
    </row>
    <row r="489" spans="1:8">
      <c r="A489" s="40"/>
      <c r="B489" s="198"/>
      <c r="D489" s="150"/>
      <c r="G489" s="167"/>
      <c r="H489" s="167"/>
    </row>
    <row r="490" spans="1:8">
      <c r="A490" s="40"/>
      <c r="B490" s="198"/>
      <c r="D490" s="150"/>
      <c r="G490" s="167"/>
      <c r="H490" s="167"/>
    </row>
    <row r="491" spans="1:8">
      <c r="A491" s="40"/>
      <c r="B491" s="198"/>
      <c r="D491" s="150"/>
      <c r="G491" s="167"/>
      <c r="H491" s="167"/>
    </row>
    <row r="492" spans="1:8">
      <c r="A492" s="40"/>
      <c r="B492" s="198"/>
      <c r="D492" s="150"/>
      <c r="G492" s="167"/>
      <c r="H492" s="167"/>
    </row>
    <row r="493" spans="1:8">
      <c r="A493" s="40"/>
      <c r="B493" s="198"/>
      <c r="D493" s="150"/>
      <c r="G493" s="167"/>
      <c r="H493" s="167"/>
    </row>
    <row r="494" spans="1:8">
      <c r="A494" s="40"/>
      <c r="B494" s="198"/>
      <c r="D494" s="150"/>
      <c r="G494" s="167"/>
      <c r="H494" s="167"/>
    </row>
    <row r="495" spans="1:8">
      <c r="A495" s="40"/>
      <c r="B495" s="198"/>
      <c r="D495" s="150"/>
      <c r="G495" s="167"/>
      <c r="H495" s="167"/>
    </row>
    <row r="496" spans="1:8">
      <c r="A496" s="40"/>
      <c r="B496" s="198"/>
      <c r="D496" s="150"/>
      <c r="G496" s="167"/>
      <c r="H496" s="167"/>
    </row>
    <row r="497" spans="1:8">
      <c r="A497" s="40"/>
      <c r="B497" s="198"/>
      <c r="D497" s="150"/>
      <c r="G497" s="167"/>
      <c r="H497" s="167"/>
    </row>
    <row r="498" spans="1:8">
      <c r="A498" s="40"/>
      <c r="B498" s="198"/>
      <c r="D498" s="150"/>
      <c r="G498" s="167"/>
      <c r="H498" s="167"/>
    </row>
    <row r="499" spans="1:8">
      <c r="A499" s="40"/>
      <c r="B499" s="198"/>
      <c r="D499" s="150"/>
      <c r="G499" s="167"/>
      <c r="H499" s="167"/>
    </row>
    <row r="500" spans="1:8">
      <c r="A500" s="40"/>
      <c r="B500" s="198"/>
      <c r="D500" s="150"/>
      <c r="G500" s="167"/>
      <c r="H500" s="167"/>
    </row>
    <row r="501" spans="1:8">
      <c r="A501" s="40"/>
      <c r="B501" s="198"/>
      <c r="D501" s="150"/>
      <c r="G501" s="167"/>
      <c r="H501" s="167"/>
    </row>
    <row r="502" spans="1:8">
      <c r="A502" s="40"/>
      <c r="B502" s="198"/>
      <c r="D502" s="150"/>
      <c r="G502" s="167"/>
      <c r="H502" s="167"/>
    </row>
    <row r="503" spans="1:8">
      <c r="A503" s="40"/>
      <c r="B503" s="198"/>
      <c r="D503" s="150"/>
      <c r="G503" s="167"/>
      <c r="H503" s="167"/>
    </row>
    <row r="504" spans="1:8">
      <c r="A504" s="40"/>
      <c r="B504" s="198"/>
      <c r="D504" s="150"/>
      <c r="G504" s="167"/>
      <c r="H504" s="167"/>
    </row>
    <row r="505" spans="1:8">
      <c r="A505" s="40"/>
      <c r="B505" s="198"/>
      <c r="D505" s="150"/>
      <c r="G505" s="167"/>
      <c r="H505" s="167"/>
    </row>
    <row r="506" spans="1:8">
      <c r="A506" s="40"/>
      <c r="B506" s="198"/>
      <c r="D506" s="150"/>
      <c r="G506" s="167"/>
      <c r="H506" s="167"/>
    </row>
    <row r="507" spans="1:8">
      <c r="A507" s="40"/>
      <c r="B507" s="198"/>
      <c r="D507" s="150"/>
      <c r="G507" s="167"/>
      <c r="H507" s="167"/>
    </row>
    <row r="508" spans="1:8">
      <c r="A508" s="40"/>
      <c r="B508" s="198"/>
      <c r="D508" s="150"/>
      <c r="G508" s="167"/>
      <c r="H508" s="167"/>
    </row>
    <row r="509" spans="1:8">
      <c r="A509" s="40"/>
      <c r="B509" s="198"/>
      <c r="D509" s="150"/>
      <c r="G509" s="167"/>
      <c r="H509" s="167"/>
    </row>
    <row r="510" spans="1:8">
      <c r="A510" s="40"/>
      <c r="B510" s="198"/>
      <c r="D510" s="150"/>
      <c r="G510" s="167"/>
      <c r="H510" s="167"/>
    </row>
    <row r="511" spans="1:8">
      <c r="A511" s="40"/>
      <c r="B511" s="198"/>
      <c r="D511" s="150"/>
      <c r="G511" s="167"/>
      <c r="H511" s="167"/>
    </row>
    <row r="512" spans="1:8">
      <c r="A512" s="40"/>
      <c r="B512" s="198"/>
      <c r="D512" s="150"/>
      <c r="G512" s="167"/>
      <c r="H512" s="167"/>
    </row>
    <row r="513" spans="1:8">
      <c r="A513" s="40"/>
      <c r="B513" s="198"/>
      <c r="D513" s="150"/>
      <c r="G513" s="167"/>
      <c r="H513" s="167"/>
    </row>
    <row r="514" spans="1:8">
      <c r="A514" s="40"/>
      <c r="B514" s="198"/>
      <c r="D514" s="150"/>
      <c r="G514" s="167"/>
      <c r="H514" s="167"/>
    </row>
    <row r="515" spans="1:8">
      <c r="A515" s="40"/>
      <c r="B515" s="198"/>
      <c r="D515" s="150"/>
      <c r="G515" s="167"/>
      <c r="H515" s="167"/>
    </row>
    <row r="516" spans="1:8">
      <c r="A516" s="40"/>
      <c r="B516" s="198"/>
      <c r="D516" s="150"/>
      <c r="G516" s="167"/>
      <c r="H516" s="167"/>
    </row>
    <row r="517" spans="1:8">
      <c r="A517" s="40"/>
      <c r="B517" s="198"/>
      <c r="D517" s="150"/>
      <c r="G517" s="167"/>
      <c r="H517" s="167"/>
    </row>
    <row r="518" spans="1:8">
      <c r="A518" s="40"/>
      <c r="B518" s="198"/>
      <c r="D518" s="150"/>
      <c r="G518" s="167"/>
      <c r="H518" s="167"/>
    </row>
    <row r="519" spans="1:8">
      <c r="A519" s="40"/>
      <c r="B519" s="198"/>
      <c r="D519" s="150"/>
      <c r="G519" s="167"/>
      <c r="H519" s="167"/>
    </row>
    <row r="520" spans="1:8">
      <c r="A520" s="40"/>
      <c r="B520" s="198"/>
      <c r="D520" s="150"/>
      <c r="G520" s="167"/>
      <c r="H520" s="167"/>
    </row>
    <row r="521" spans="1:8">
      <c r="A521" s="40"/>
      <c r="B521" s="198"/>
      <c r="D521" s="150"/>
      <c r="G521" s="167"/>
      <c r="H521" s="167"/>
    </row>
    <row r="522" spans="1:8">
      <c r="A522" s="40"/>
      <c r="B522" s="198"/>
      <c r="D522" s="150"/>
      <c r="G522" s="167"/>
      <c r="H522" s="167"/>
    </row>
    <row r="523" spans="1:8">
      <c r="A523" s="40"/>
      <c r="B523" s="198"/>
      <c r="D523" s="150"/>
      <c r="G523" s="167"/>
      <c r="H523" s="167"/>
    </row>
    <row r="524" spans="1:8">
      <c r="A524" s="40"/>
      <c r="B524" s="198"/>
      <c r="D524" s="150"/>
      <c r="G524" s="167"/>
      <c r="H524" s="167"/>
    </row>
    <row r="525" spans="1:8">
      <c r="A525" s="40"/>
      <c r="B525" s="198"/>
      <c r="D525" s="150"/>
      <c r="G525" s="167"/>
      <c r="H525" s="167"/>
    </row>
    <row r="526" spans="1:8">
      <c r="A526" s="40"/>
      <c r="B526" s="198"/>
      <c r="D526" s="150"/>
      <c r="G526" s="167"/>
      <c r="H526" s="167"/>
    </row>
    <row r="527" spans="1:8">
      <c r="A527" s="40"/>
      <c r="B527" s="198"/>
      <c r="D527" s="150"/>
      <c r="G527" s="167"/>
      <c r="H527" s="167"/>
    </row>
    <row r="528" spans="1:8">
      <c r="A528" s="40"/>
      <c r="B528" s="198"/>
      <c r="D528" s="150"/>
      <c r="G528" s="167"/>
      <c r="H528" s="167"/>
    </row>
    <row r="529" spans="1:8">
      <c r="A529" s="40"/>
      <c r="B529" s="198"/>
      <c r="D529" s="150"/>
      <c r="G529" s="167"/>
      <c r="H529" s="167"/>
    </row>
    <row r="530" spans="1:8">
      <c r="A530" s="40"/>
      <c r="B530" s="198"/>
      <c r="D530" s="150"/>
      <c r="G530" s="167"/>
      <c r="H530" s="167"/>
    </row>
    <row r="531" spans="1:8">
      <c r="A531" s="40"/>
      <c r="B531" s="198"/>
      <c r="D531" s="150"/>
      <c r="G531" s="167"/>
      <c r="H531" s="167"/>
    </row>
    <row r="532" spans="1:8">
      <c r="A532" s="40"/>
      <c r="B532" s="198"/>
      <c r="D532" s="150"/>
      <c r="G532" s="167"/>
      <c r="H532" s="167"/>
    </row>
    <row r="533" spans="1:8">
      <c r="A533" s="40"/>
      <c r="B533" s="198"/>
      <c r="D533" s="150"/>
      <c r="G533" s="167"/>
      <c r="H533" s="167"/>
    </row>
    <row r="534" spans="1:8">
      <c r="A534" s="40"/>
      <c r="B534" s="198"/>
      <c r="D534" s="150"/>
      <c r="G534" s="167"/>
      <c r="H534" s="167"/>
    </row>
    <row r="535" spans="1:8">
      <c r="A535" s="40"/>
      <c r="B535" s="198"/>
      <c r="D535" s="150"/>
      <c r="G535" s="167"/>
      <c r="H535" s="167"/>
    </row>
    <row r="536" spans="1:8">
      <c r="A536" s="40"/>
      <c r="B536" s="198"/>
      <c r="D536" s="150"/>
      <c r="G536" s="167"/>
      <c r="H536" s="167"/>
    </row>
    <row r="537" spans="1:8">
      <c r="A537" s="40"/>
      <c r="B537" s="198"/>
      <c r="D537" s="150"/>
      <c r="G537" s="167"/>
      <c r="H537" s="167"/>
    </row>
    <row r="538" spans="1:8">
      <c r="A538" s="40"/>
      <c r="B538" s="198"/>
      <c r="D538" s="150"/>
      <c r="G538" s="167"/>
      <c r="H538" s="167"/>
    </row>
    <row r="539" spans="1:8">
      <c r="A539" s="40"/>
      <c r="B539" s="198"/>
      <c r="D539" s="150"/>
      <c r="G539" s="167"/>
      <c r="H539" s="167"/>
    </row>
    <row r="540" spans="1:8">
      <c r="A540" s="40"/>
      <c r="B540" s="198"/>
      <c r="D540" s="150"/>
      <c r="G540" s="167"/>
      <c r="H540" s="167"/>
    </row>
    <row r="541" spans="1:8">
      <c r="A541" s="40"/>
      <c r="B541" s="198"/>
      <c r="D541" s="150"/>
      <c r="G541" s="167"/>
      <c r="H541" s="167"/>
    </row>
    <row r="542" spans="1:8">
      <c r="A542" s="40"/>
      <c r="B542" s="198"/>
      <c r="D542" s="150"/>
      <c r="G542" s="167"/>
      <c r="H542" s="167"/>
    </row>
    <row r="543" spans="1:8">
      <c r="A543" s="40"/>
      <c r="B543" s="198"/>
      <c r="D543" s="150"/>
      <c r="G543" s="167"/>
      <c r="H543" s="167"/>
    </row>
    <row r="544" spans="1:8">
      <c r="A544" s="40"/>
      <c r="B544" s="198"/>
      <c r="D544" s="150"/>
      <c r="G544" s="167"/>
      <c r="H544" s="167"/>
    </row>
    <row r="545" spans="1:8">
      <c r="A545" s="40"/>
      <c r="B545" s="198"/>
      <c r="D545" s="150"/>
      <c r="G545" s="167"/>
      <c r="H545" s="167"/>
    </row>
    <row r="546" spans="1:8">
      <c r="A546" s="40"/>
      <c r="B546" s="198"/>
      <c r="D546" s="150"/>
      <c r="G546" s="167"/>
      <c r="H546" s="167"/>
    </row>
    <row r="547" spans="1:8">
      <c r="A547" s="40"/>
      <c r="B547" s="198"/>
      <c r="D547" s="150"/>
      <c r="G547" s="167"/>
      <c r="H547" s="167"/>
    </row>
    <row r="548" spans="1:8">
      <c r="A548" s="40"/>
      <c r="B548" s="198"/>
      <c r="D548" s="150"/>
      <c r="G548" s="167"/>
      <c r="H548" s="167"/>
    </row>
    <row r="549" spans="1:8">
      <c r="A549" s="40"/>
      <c r="B549" s="198"/>
      <c r="D549" s="150"/>
      <c r="G549" s="167"/>
      <c r="H549" s="167"/>
    </row>
    <row r="550" spans="1:8">
      <c r="A550" s="40"/>
      <c r="B550" s="198"/>
      <c r="D550" s="150"/>
      <c r="G550" s="167"/>
      <c r="H550" s="167"/>
    </row>
    <row r="551" spans="1:8">
      <c r="A551" s="40"/>
      <c r="B551" s="198"/>
      <c r="D551" s="150"/>
      <c r="G551" s="167"/>
      <c r="H551" s="167"/>
    </row>
    <row r="552" spans="1:8">
      <c r="A552" s="40"/>
      <c r="B552" s="198"/>
      <c r="D552" s="150"/>
      <c r="G552" s="167"/>
      <c r="H552" s="167"/>
    </row>
    <row r="553" spans="1:8">
      <c r="A553" s="40"/>
      <c r="B553" s="198"/>
      <c r="D553" s="150"/>
      <c r="G553" s="167"/>
      <c r="H553" s="167"/>
    </row>
    <row r="554" spans="1:8">
      <c r="A554" s="40"/>
      <c r="B554" s="198"/>
      <c r="D554" s="150"/>
      <c r="G554" s="167"/>
      <c r="H554" s="167"/>
    </row>
    <row r="555" spans="1:8">
      <c r="A555" s="40"/>
      <c r="B555" s="198"/>
      <c r="D555" s="150"/>
      <c r="G555" s="167"/>
      <c r="H555" s="167"/>
    </row>
    <row r="556" spans="1:8">
      <c r="A556" s="40"/>
      <c r="B556" s="198"/>
      <c r="D556" s="150"/>
      <c r="G556" s="167"/>
      <c r="H556" s="167"/>
    </row>
    <row r="557" spans="1:8">
      <c r="A557" s="40"/>
      <c r="B557" s="198"/>
      <c r="D557" s="150"/>
      <c r="G557" s="167"/>
      <c r="H557" s="167"/>
    </row>
    <row r="558" spans="1:8">
      <c r="A558" s="40"/>
      <c r="B558" s="198"/>
      <c r="D558" s="150"/>
      <c r="G558" s="167"/>
      <c r="H558" s="167"/>
    </row>
    <row r="559" spans="1:8">
      <c r="A559" s="40"/>
      <c r="B559" s="198"/>
      <c r="D559" s="150"/>
      <c r="G559" s="167"/>
      <c r="H559" s="167"/>
    </row>
    <row r="560" spans="1:8">
      <c r="A560" s="40"/>
      <c r="B560" s="198"/>
      <c r="D560" s="150"/>
      <c r="G560" s="167"/>
      <c r="H560" s="167"/>
    </row>
    <row r="561" spans="1:8">
      <c r="A561" s="40"/>
      <c r="B561" s="198"/>
      <c r="D561" s="150"/>
      <c r="G561" s="167"/>
      <c r="H561" s="167"/>
    </row>
    <row r="562" spans="1:8">
      <c r="A562" s="40"/>
      <c r="B562" s="198"/>
      <c r="D562" s="150"/>
      <c r="G562" s="167"/>
      <c r="H562" s="167"/>
    </row>
    <row r="563" spans="1:8">
      <c r="A563" s="40"/>
      <c r="B563" s="198"/>
      <c r="D563" s="150"/>
      <c r="G563" s="167"/>
      <c r="H563" s="167"/>
    </row>
    <row r="564" spans="1:8">
      <c r="A564" s="40"/>
      <c r="B564" s="198"/>
      <c r="D564" s="150"/>
      <c r="G564" s="167"/>
      <c r="H564" s="167"/>
    </row>
    <row r="565" spans="1:8">
      <c r="A565" s="40"/>
      <c r="B565" s="198"/>
      <c r="D565" s="150"/>
      <c r="G565" s="167"/>
      <c r="H565" s="167"/>
    </row>
    <row r="566" spans="1:8">
      <c r="A566" s="40"/>
      <c r="B566" s="198"/>
      <c r="D566" s="150"/>
      <c r="G566" s="167"/>
      <c r="H566" s="167"/>
    </row>
    <row r="567" spans="1:8">
      <c r="A567" s="40"/>
      <c r="B567" s="198"/>
      <c r="D567" s="150"/>
      <c r="G567" s="167"/>
      <c r="H567" s="167"/>
    </row>
    <row r="568" spans="1:8">
      <c r="A568" s="40"/>
      <c r="B568" s="198"/>
      <c r="D568" s="150"/>
      <c r="G568" s="167"/>
      <c r="H568" s="167"/>
    </row>
    <row r="569" spans="1:8">
      <c r="A569" s="40"/>
      <c r="B569" s="198"/>
      <c r="D569" s="150"/>
      <c r="G569" s="167"/>
      <c r="H569" s="167"/>
    </row>
    <row r="570" spans="1:8">
      <c r="A570" s="40"/>
      <c r="B570" s="198"/>
      <c r="D570" s="150"/>
      <c r="G570" s="167"/>
      <c r="H570" s="167"/>
    </row>
    <row r="571" spans="1:8">
      <c r="A571" s="40"/>
      <c r="B571" s="198"/>
      <c r="D571" s="150"/>
      <c r="G571" s="167"/>
      <c r="H571" s="167"/>
    </row>
    <row r="572" spans="1:8">
      <c r="A572" s="40"/>
      <c r="B572" s="198"/>
      <c r="D572" s="150"/>
      <c r="G572" s="167"/>
      <c r="H572" s="167"/>
    </row>
    <row r="573" spans="1:8">
      <c r="A573" s="40"/>
      <c r="B573" s="198"/>
      <c r="D573" s="150"/>
      <c r="G573" s="167"/>
      <c r="H573" s="167"/>
    </row>
    <row r="574" spans="1:8">
      <c r="A574" s="40"/>
      <c r="B574" s="198"/>
      <c r="D574" s="150"/>
      <c r="G574" s="167"/>
      <c r="H574" s="167"/>
    </row>
    <row r="575" spans="1:8">
      <c r="A575" s="40"/>
      <c r="B575" s="198"/>
      <c r="D575" s="150"/>
      <c r="G575" s="167"/>
      <c r="H575" s="167"/>
    </row>
    <row r="576" spans="1:8">
      <c r="A576" s="40"/>
      <c r="B576" s="198"/>
      <c r="D576" s="150"/>
      <c r="G576" s="167"/>
      <c r="H576" s="167"/>
    </row>
    <row r="577" spans="1:8">
      <c r="A577" s="40"/>
      <c r="B577" s="198"/>
      <c r="D577" s="150"/>
      <c r="G577" s="167"/>
      <c r="H577" s="167"/>
    </row>
    <row r="578" spans="1:8">
      <c r="A578" s="40"/>
      <c r="B578" s="198"/>
      <c r="D578" s="150"/>
      <c r="G578" s="167"/>
      <c r="H578" s="167"/>
    </row>
    <row r="579" spans="1:8">
      <c r="A579" s="40"/>
      <c r="B579" s="198"/>
      <c r="D579" s="150"/>
      <c r="G579" s="167"/>
      <c r="H579" s="167"/>
    </row>
    <row r="580" spans="1:8">
      <c r="A580" s="40"/>
      <c r="B580" s="198"/>
      <c r="D580" s="150"/>
      <c r="G580" s="167"/>
      <c r="H580" s="167"/>
    </row>
    <row r="581" spans="1:8">
      <c r="A581" s="40"/>
      <c r="B581" s="198"/>
      <c r="D581" s="150"/>
      <c r="G581" s="167"/>
      <c r="H581" s="167"/>
    </row>
    <row r="582" spans="1:8">
      <c r="A582" s="40"/>
      <c r="B582" s="198"/>
      <c r="D582" s="150"/>
      <c r="G582" s="167"/>
      <c r="H582" s="167"/>
    </row>
    <row r="583" spans="1:8">
      <c r="A583" s="40"/>
      <c r="B583" s="198"/>
      <c r="D583" s="150"/>
      <c r="G583" s="167"/>
      <c r="H583" s="167"/>
    </row>
    <row r="584" spans="1:8">
      <c r="A584" s="40"/>
      <c r="B584" s="198"/>
      <c r="D584" s="150"/>
      <c r="G584" s="167"/>
      <c r="H584" s="167"/>
    </row>
    <row r="585" spans="1:8">
      <c r="A585" s="40"/>
      <c r="B585" s="198"/>
      <c r="D585" s="150"/>
      <c r="G585" s="167"/>
      <c r="H585" s="167"/>
    </row>
    <row r="586" spans="1:8">
      <c r="A586" s="40"/>
      <c r="B586" s="198"/>
      <c r="D586" s="150"/>
      <c r="G586" s="167"/>
      <c r="H586" s="167"/>
    </row>
    <row r="587" spans="1:8">
      <c r="A587" s="40"/>
      <c r="B587" s="198"/>
      <c r="D587" s="150"/>
      <c r="G587" s="167"/>
      <c r="H587" s="167"/>
    </row>
    <row r="588" spans="1:8">
      <c r="A588" s="40"/>
      <c r="B588" s="198"/>
      <c r="D588" s="150"/>
      <c r="G588" s="167"/>
      <c r="H588" s="167"/>
    </row>
    <row r="589" spans="1:8">
      <c r="A589" s="40"/>
      <c r="B589" s="198"/>
      <c r="D589" s="150"/>
      <c r="G589" s="167"/>
      <c r="H589" s="167"/>
    </row>
    <row r="590" spans="1:8">
      <c r="A590" s="40"/>
      <c r="B590" s="198"/>
      <c r="D590" s="150"/>
      <c r="G590" s="167"/>
      <c r="H590" s="167"/>
    </row>
    <row r="591" spans="1:8">
      <c r="A591" s="40"/>
      <c r="B591" s="198"/>
      <c r="D591" s="150"/>
      <c r="G591" s="167"/>
      <c r="H591" s="167"/>
    </row>
    <row r="592" spans="1:8">
      <c r="A592" s="40"/>
      <c r="B592" s="198"/>
      <c r="D592" s="150"/>
      <c r="G592" s="167"/>
      <c r="H592" s="167"/>
    </row>
    <row r="593" spans="1:8">
      <c r="A593" s="40"/>
      <c r="B593" s="198"/>
      <c r="D593" s="150"/>
      <c r="G593" s="167"/>
      <c r="H593" s="167"/>
    </row>
    <row r="594" spans="1:8">
      <c r="A594" s="40"/>
      <c r="B594" s="198"/>
      <c r="D594" s="150"/>
      <c r="G594" s="167"/>
      <c r="H594" s="167"/>
    </row>
    <row r="595" spans="1:8">
      <c r="A595" s="40"/>
      <c r="B595" s="198"/>
      <c r="D595" s="150"/>
      <c r="G595" s="167"/>
      <c r="H595" s="167"/>
    </row>
    <row r="596" spans="1:8">
      <c r="A596" s="40"/>
      <c r="B596" s="198"/>
      <c r="D596" s="150"/>
      <c r="G596" s="167"/>
      <c r="H596" s="167"/>
    </row>
    <row r="597" spans="1:8">
      <c r="A597" s="40"/>
      <c r="B597" s="198"/>
      <c r="D597" s="150"/>
      <c r="G597" s="167"/>
      <c r="H597" s="167"/>
    </row>
    <row r="598" spans="1:8">
      <c r="A598" s="40"/>
      <c r="B598" s="198"/>
      <c r="D598" s="150"/>
      <c r="G598" s="167"/>
      <c r="H598" s="167"/>
    </row>
    <row r="599" spans="1:8">
      <c r="A599" s="40"/>
      <c r="B599" s="198"/>
      <c r="D599" s="150"/>
      <c r="G599" s="167"/>
      <c r="H599" s="167"/>
    </row>
    <row r="600" spans="1:8">
      <c r="A600" s="40"/>
      <c r="B600" s="198"/>
      <c r="D600" s="150"/>
      <c r="G600" s="167"/>
      <c r="H600" s="167"/>
    </row>
    <row r="601" spans="1:8">
      <c r="A601" s="40"/>
      <c r="B601" s="198"/>
      <c r="D601" s="150"/>
      <c r="G601" s="167"/>
      <c r="H601" s="167"/>
    </row>
    <row r="602" spans="1:8">
      <c r="A602" s="40"/>
      <c r="B602" s="198"/>
      <c r="D602" s="150"/>
      <c r="G602" s="167"/>
      <c r="H602" s="167"/>
    </row>
    <row r="603" spans="1:8">
      <c r="A603" s="40"/>
      <c r="B603" s="198"/>
      <c r="D603" s="150"/>
      <c r="G603" s="167"/>
      <c r="H603" s="167"/>
    </row>
    <row r="604" spans="1:8">
      <c r="A604" s="40"/>
      <c r="B604" s="198"/>
      <c r="D604" s="150"/>
      <c r="G604" s="167"/>
      <c r="H604" s="167"/>
    </row>
    <row r="605" spans="1:8">
      <c r="A605" s="40"/>
      <c r="B605" s="198"/>
      <c r="D605" s="150"/>
      <c r="G605" s="167"/>
      <c r="H605" s="167"/>
    </row>
    <row r="606" spans="1:8">
      <c r="A606" s="40"/>
      <c r="B606" s="198"/>
      <c r="D606" s="150"/>
      <c r="G606" s="167"/>
      <c r="H606" s="167"/>
    </row>
    <row r="607" spans="1:8">
      <c r="A607" s="40"/>
      <c r="B607" s="198"/>
      <c r="D607" s="150"/>
      <c r="G607" s="167"/>
      <c r="H607" s="167"/>
    </row>
    <row r="608" spans="1:8">
      <c r="A608" s="40"/>
      <c r="B608" s="198"/>
      <c r="D608" s="150"/>
      <c r="G608" s="167"/>
      <c r="H608" s="167"/>
    </row>
    <row r="609" spans="1:8">
      <c r="A609" s="40"/>
      <c r="B609" s="198"/>
      <c r="D609" s="150"/>
      <c r="G609" s="167"/>
      <c r="H609" s="167"/>
    </row>
    <row r="610" spans="1:8">
      <c r="A610" s="40"/>
      <c r="B610" s="198"/>
      <c r="D610" s="150"/>
      <c r="G610" s="167"/>
      <c r="H610" s="167"/>
    </row>
    <row r="611" spans="1:8">
      <c r="A611" s="40"/>
      <c r="B611" s="198"/>
      <c r="D611" s="150"/>
      <c r="G611" s="167"/>
      <c r="H611" s="167"/>
    </row>
    <row r="612" spans="1:8">
      <c r="A612" s="40"/>
      <c r="B612" s="198"/>
      <c r="D612" s="150"/>
      <c r="G612" s="167"/>
      <c r="H612" s="167"/>
    </row>
    <row r="613" spans="1:8">
      <c r="A613" s="40"/>
      <c r="B613" s="198"/>
      <c r="D613" s="150"/>
      <c r="G613" s="167"/>
      <c r="H613" s="167"/>
    </row>
    <row r="614" spans="1:8">
      <c r="A614" s="40"/>
      <c r="B614" s="198"/>
      <c r="D614" s="150"/>
      <c r="G614" s="167"/>
      <c r="H614" s="167"/>
    </row>
    <row r="615" spans="1:8">
      <c r="A615" s="40"/>
      <c r="B615" s="198"/>
      <c r="D615" s="150"/>
      <c r="G615" s="167"/>
      <c r="H615" s="167"/>
    </row>
    <row r="616" spans="1:8">
      <c r="A616" s="40"/>
      <c r="B616" s="198"/>
      <c r="D616" s="150"/>
      <c r="G616" s="167"/>
      <c r="H616" s="167"/>
    </row>
    <row r="617" spans="1:8">
      <c r="A617" s="40"/>
      <c r="B617" s="198"/>
      <c r="D617" s="150"/>
      <c r="G617" s="167"/>
      <c r="H617" s="167"/>
    </row>
    <row r="618" spans="1:8">
      <c r="A618" s="40"/>
      <c r="B618" s="198"/>
      <c r="D618" s="150"/>
      <c r="G618" s="167"/>
      <c r="H618" s="167"/>
    </row>
    <row r="619" spans="1:8">
      <c r="A619" s="40"/>
      <c r="B619" s="198"/>
      <c r="D619" s="150"/>
      <c r="G619" s="167"/>
      <c r="H619" s="167"/>
    </row>
    <row r="620" spans="1:8">
      <c r="A620" s="40"/>
      <c r="B620" s="198"/>
      <c r="D620" s="150"/>
      <c r="G620" s="167"/>
      <c r="H620" s="167"/>
    </row>
    <row r="621" spans="1:8">
      <c r="A621" s="40"/>
      <c r="B621" s="198"/>
      <c r="D621" s="150"/>
      <c r="G621" s="167"/>
      <c r="H621" s="167"/>
    </row>
    <row r="622" spans="1:8">
      <c r="A622" s="40"/>
      <c r="B622" s="198"/>
      <c r="D622" s="150"/>
      <c r="G622" s="167"/>
      <c r="H622" s="167"/>
    </row>
    <row r="623" spans="1:8">
      <c r="A623" s="40"/>
      <c r="B623" s="198"/>
      <c r="D623" s="150"/>
      <c r="G623" s="167"/>
      <c r="H623" s="167"/>
    </row>
    <row r="624" spans="1:8">
      <c r="A624" s="40"/>
      <c r="B624" s="198"/>
      <c r="D624" s="150"/>
      <c r="G624" s="167"/>
      <c r="H624" s="167"/>
    </row>
    <row r="625" spans="1:8">
      <c r="A625" s="40"/>
      <c r="B625" s="198"/>
      <c r="D625" s="150"/>
      <c r="G625" s="167"/>
      <c r="H625" s="167"/>
    </row>
    <row r="626" spans="1:8">
      <c r="A626" s="40"/>
      <c r="B626" s="198"/>
      <c r="D626" s="150"/>
      <c r="G626" s="167"/>
      <c r="H626" s="167"/>
    </row>
    <row r="627" spans="1:8">
      <c r="A627" s="40"/>
      <c r="B627" s="198"/>
      <c r="D627" s="150"/>
      <c r="G627" s="167"/>
      <c r="H627" s="167"/>
    </row>
    <row r="628" spans="1:8">
      <c r="A628" s="40"/>
      <c r="B628" s="198"/>
      <c r="D628" s="150"/>
      <c r="G628" s="167"/>
      <c r="H628" s="167"/>
    </row>
    <row r="629" spans="1:8">
      <c r="A629" s="40"/>
      <c r="B629" s="198"/>
      <c r="D629" s="150"/>
      <c r="G629" s="167"/>
      <c r="H629" s="167"/>
    </row>
    <row r="630" spans="1:8">
      <c r="A630" s="40"/>
      <c r="B630" s="198"/>
      <c r="D630" s="150"/>
      <c r="G630" s="167"/>
      <c r="H630" s="167"/>
    </row>
    <row r="631" spans="1:8">
      <c r="A631" s="40"/>
      <c r="B631" s="198"/>
      <c r="D631" s="150"/>
      <c r="G631" s="167"/>
      <c r="H631" s="167"/>
    </row>
    <row r="632" spans="1:8">
      <c r="A632" s="40"/>
      <c r="B632" s="198"/>
      <c r="D632" s="150"/>
      <c r="G632" s="167"/>
      <c r="H632" s="167"/>
    </row>
    <row r="633" spans="1:8">
      <c r="A633" s="40"/>
      <c r="B633" s="198"/>
      <c r="D633" s="150"/>
      <c r="G633" s="167"/>
      <c r="H633" s="167"/>
    </row>
    <row r="634" spans="1:8">
      <c r="A634" s="40"/>
      <c r="B634" s="198"/>
      <c r="D634" s="150"/>
      <c r="G634" s="167"/>
      <c r="H634" s="167"/>
    </row>
    <row r="635" spans="1:8">
      <c r="A635" s="40"/>
      <c r="B635" s="198"/>
      <c r="D635" s="150"/>
      <c r="G635" s="167"/>
      <c r="H635" s="167"/>
    </row>
    <row r="636" spans="1:8">
      <c r="A636" s="40"/>
      <c r="B636" s="198"/>
      <c r="D636" s="150"/>
      <c r="G636" s="167"/>
      <c r="H636" s="167"/>
    </row>
    <row r="637" spans="1:8">
      <c r="A637" s="40"/>
      <c r="B637" s="198"/>
      <c r="D637" s="150"/>
      <c r="G637" s="167"/>
      <c r="H637" s="167"/>
    </row>
    <row r="638" spans="1:8">
      <c r="A638" s="40"/>
      <c r="B638" s="198"/>
      <c r="D638" s="150"/>
      <c r="G638" s="167"/>
      <c r="H638" s="167"/>
    </row>
    <row r="639" spans="1:8">
      <c r="A639" s="40"/>
      <c r="B639" s="198"/>
      <c r="D639" s="150"/>
      <c r="G639" s="167"/>
      <c r="H639" s="167"/>
    </row>
    <row r="640" spans="1:8">
      <c r="A640" s="40"/>
      <c r="B640" s="198"/>
      <c r="D640" s="150"/>
      <c r="G640" s="167"/>
      <c r="H640" s="167"/>
    </row>
    <row r="641" spans="1:8">
      <c r="A641" s="40"/>
      <c r="B641" s="198"/>
      <c r="D641" s="150"/>
      <c r="G641" s="167"/>
      <c r="H641" s="167"/>
    </row>
    <row r="642" spans="1:8">
      <c r="A642" s="40"/>
      <c r="B642" s="198"/>
      <c r="D642" s="150"/>
      <c r="G642" s="167"/>
      <c r="H642" s="167"/>
    </row>
    <row r="643" spans="1:8">
      <c r="A643" s="40"/>
      <c r="B643" s="198"/>
      <c r="D643" s="150"/>
      <c r="G643" s="167"/>
      <c r="H643" s="167"/>
    </row>
    <row r="644" spans="1:8">
      <c r="A644" s="40"/>
      <c r="B644" s="198"/>
      <c r="D644" s="150"/>
      <c r="G644" s="167"/>
      <c r="H644" s="167"/>
    </row>
    <row r="645" spans="1:8">
      <c r="A645" s="40"/>
      <c r="B645" s="198"/>
      <c r="D645" s="150"/>
      <c r="G645" s="167"/>
      <c r="H645" s="167"/>
    </row>
    <row r="646" spans="1:8">
      <c r="A646" s="40"/>
      <c r="B646" s="198"/>
      <c r="D646" s="150"/>
      <c r="G646" s="167"/>
      <c r="H646" s="167"/>
    </row>
    <row r="647" spans="1:8">
      <c r="A647" s="40"/>
      <c r="B647" s="198"/>
      <c r="D647" s="150"/>
      <c r="G647" s="167"/>
      <c r="H647" s="167"/>
    </row>
    <row r="648" spans="1:8">
      <c r="A648" s="40"/>
      <c r="B648" s="198"/>
      <c r="D648" s="150"/>
      <c r="G648" s="167"/>
      <c r="H648" s="167"/>
    </row>
    <row r="649" spans="1:8">
      <c r="A649" s="40"/>
      <c r="B649" s="198"/>
      <c r="D649" s="150"/>
      <c r="G649" s="167"/>
      <c r="H649" s="167"/>
    </row>
    <row r="650" spans="1:8">
      <c r="A650" s="40"/>
      <c r="B650" s="198"/>
      <c r="D650" s="150"/>
      <c r="G650" s="167"/>
      <c r="H650" s="167"/>
    </row>
    <row r="651" spans="1:8">
      <c r="A651" s="40"/>
      <c r="B651" s="198"/>
      <c r="D651" s="150"/>
      <c r="G651" s="167"/>
      <c r="H651" s="167"/>
    </row>
    <row r="652" spans="1:8">
      <c r="A652" s="40"/>
      <c r="B652" s="198"/>
      <c r="D652" s="150"/>
      <c r="G652" s="167"/>
      <c r="H652" s="167"/>
    </row>
    <row r="653" spans="1:8">
      <c r="A653" s="40"/>
      <c r="B653" s="198"/>
      <c r="D653" s="150"/>
      <c r="G653" s="167"/>
      <c r="H653" s="167"/>
    </row>
    <row r="654" spans="1:8">
      <c r="A654" s="40"/>
      <c r="B654" s="198"/>
      <c r="D654" s="150"/>
      <c r="G654" s="167"/>
      <c r="H654" s="167"/>
    </row>
    <row r="655" spans="1:8">
      <c r="A655" s="40"/>
      <c r="B655" s="198"/>
      <c r="D655" s="150"/>
      <c r="G655" s="167"/>
      <c r="H655" s="167"/>
    </row>
    <row r="656" spans="1:8">
      <c r="A656" s="40"/>
      <c r="B656" s="198"/>
      <c r="D656" s="150"/>
      <c r="G656" s="167"/>
      <c r="H656" s="167"/>
    </row>
    <row r="657" spans="1:8">
      <c r="A657" s="40"/>
      <c r="B657" s="198"/>
      <c r="D657" s="150"/>
      <c r="G657" s="167"/>
      <c r="H657" s="167"/>
    </row>
    <row r="658" spans="1:8">
      <c r="A658" s="40"/>
      <c r="B658" s="198"/>
      <c r="D658" s="150"/>
      <c r="G658" s="167"/>
      <c r="H658" s="167"/>
    </row>
    <row r="659" spans="1:8">
      <c r="A659" s="40"/>
      <c r="B659" s="198"/>
      <c r="D659" s="150"/>
      <c r="G659" s="167"/>
      <c r="H659" s="167"/>
    </row>
    <row r="660" spans="1:8">
      <c r="A660" s="40"/>
      <c r="B660" s="198"/>
      <c r="D660" s="150"/>
      <c r="G660" s="167"/>
      <c r="H660" s="167"/>
    </row>
    <row r="661" spans="1:8">
      <c r="A661" s="40"/>
      <c r="B661" s="198"/>
      <c r="D661" s="150"/>
      <c r="G661" s="167"/>
      <c r="H661" s="167"/>
    </row>
    <row r="662" spans="1:8">
      <c r="A662" s="40"/>
      <c r="B662" s="198"/>
      <c r="D662" s="150"/>
      <c r="G662" s="167"/>
      <c r="H662" s="167"/>
    </row>
    <row r="663" spans="1:8">
      <c r="A663" s="40"/>
      <c r="B663" s="198"/>
      <c r="D663" s="150"/>
      <c r="G663" s="167"/>
      <c r="H663" s="167"/>
    </row>
    <row r="664" spans="1:8">
      <c r="A664" s="40"/>
      <c r="B664" s="198"/>
      <c r="D664" s="150"/>
      <c r="G664" s="167"/>
      <c r="H664" s="167"/>
    </row>
    <row r="665" spans="1:8">
      <c r="A665" s="40"/>
      <c r="B665" s="198"/>
      <c r="D665" s="150"/>
      <c r="G665" s="167"/>
      <c r="H665" s="167"/>
    </row>
    <row r="666" spans="1:8">
      <c r="A666" s="40"/>
      <c r="B666" s="198"/>
      <c r="D666" s="150"/>
      <c r="G666" s="167"/>
      <c r="H666" s="167"/>
    </row>
    <row r="667" spans="1:8">
      <c r="A667" s="40"/>
      <c r="B667" s="198"/>
      <c r="D667" s="150"/>
      <c r="G667" s="167"/>
      <c r="H667" s="167"/>
    </row>
    <row r="668" spans="1:8">
      <c r="A668" s="40"/>
      <c r="B668" s="198"/>
      <c r="D668" s="150"/>
      <c r="G668" s="167"/>
      <c r="H668" s="167"/>
    </row>
    <row r="669" spans="1:8">
      <c r="A669" s="40"/>
      <c r="B669" s="198"/>
      <c r="D669" s="150"/>
      <c r="G669" s="167"/>
      <c r="H669" s="167"/>
    </row>
    <row r="670" spans="1:8">
      <c r="A670" s="40"/>
      <c r="B670" s="198"/>
      <c r="D670" s="150"/>
      <c r="G670" s="167"/>
      <c r="H670" s="167"/>
    </row>
    <row r="671" spans="1:8">
      <c r="A671" s="40"/>
      <c r="B671" s="198"/>
      <c r="D671" s="150"/>
      <c r="G671" s="167"/>
      <c r="H671" s="167"/>
    </row>
    <row r="672" spans="1:8">
      <c r="A672" s="40"/>
      <c r="B672" s="198"/>
      <c r="D672" s="150"/>
      <c r="G672" s="167"/>
      <c r="H672" s="167"/>
    </row>
    <row r="673" spans="1:8">
      <c r="A673" s="40"/>
      <c r="B673" s="198"/>
      <c r="D673" s="150"/>
      <c r="G673" s="167"/>
      <c r="H673" s="167"/>
    </row>
    <row r="674" spans="1:8">
      <c r="A674" s="40"/>
      <c r="B674" s="198"/>
      <c r="D674" s="150"/>
      <c r="G674" s="167"/>
      <c r="H674" s="167"/>
    </row>
    <row r="675" spans="1:8">
      <c r="A675" s="40"/>
      <c r="B675" s="198"/>
      <c r="D675" s="150"/>
      <c r="G675" s="167"/>
      <c r="H675" s="167"/>
    </row>
    <row r="676" spans="1:8">
      <c r="A676" s="40"/>
      <c r="B676" s="198"/>
      <c r="D676" s="150"/>
      <c r="G676" s="167"/>
      <c r="H676" s="167"/>
    </row>
    <row r="677" spans="1:8">
      <c r="A677" s="40"/>
      <c r="B677" s="198"/>
      <c r="D677" s="150"/>
      <c r="G677" s="167"/>
      <c r="H677" s="167"/>
    </row>
    <row r="678" spans="1:8">
      <c r="A678" s="40"/>
      <c r="B678" s="198"/>
      <c r="D678" s="150"/>
      <c r="G678" s="167"/>
      <c r="H678" s="167"/>
    </row>
    <row r="679" spans="1:8">
      <c r="A679" s="40"/>
      <c r="B679" s="198"/>
      <c r="D679" s="150"/>
      <c r="G679" s="167"/>
      <c r="H679" s="167"/>
    </row>
    <row r="680" spans="1:8">
      <c r="A680" s="40"/>
      <c r="B680" s="198"/>
      <c r="D680" s="150"/>
      <c r="G680" s="167"/>
      <c r="H680" s="167"/>
    </row>
    <row r="681" spans="1:8">
      <c r="A681" s="40"/>
      <c r="B681" s="198"/>
      <c r="D681" s="150"/>
      <c r="G681" s="167"/>
      <c r="H681" s="167"/>
    </row>
    <row r="682" spans="1:8">
      <c r="A682" s="40"/>
      <c r="B682" s="198"/>
      <c r="D682" s="150"/>
      <c r="G682" s="167"/>
      <c r="H682" s="167"/>
    </row>
    <row r="683" spans="1:8">
      <c r="A683" s="40"/>
      <c r="B683" s="198"/>
      <c r="D683" s="150"/>
      <c r="G683" s="167"/>
      <c r="H683" s="167"/>
    </row>
    <row r="684" spans="1:8">
      <c r="A684" s="40"/>
      <c r="B684" s="198"/>
      <c r="D684" s="150"/>
      <c r="G684" s="167"/>
      <c r="H684" s="167"/>
    </row>
    <row r="685" spans="1:8">
      <c r="A685" s="40"/>
      <c r="B685" s="198"/>
      <c r="D685" s="150"/>
      <c r="G685" s="167"/>
      <c r="H685" s="167"/>
    </row>
    <row r="686" spans="1:8">
      <c r="A686" s="40"/>
      <c r="B686" s="198"/>
      <c r="D686" s="150"/>
      <c r="G686" s="167"/>
      <c r="H686" s="167"/>
    </row>
    <row r="687" spans="1:8">
      <c r="A687" s="40"/>
      <c r="B687" s="198"/>
      <c r="D687" s="150"/>
      <c r="G687" s="167"/>
      <c r="H687" s="167"/>
    </row>
    <row r="688" spans="1:8">
      <c r="A688" s="40"/>
      <c r="B688" s="198"/>
      <c r="D688" s="150"/>
      <c r="G688" s="167"/>
      <c r="H688" s="167"/>
    </row>
    <row r="689" spans="1:8">
      <c r="A689" s="40"/>
      <c r="B689" s="198"/>
      <c r="D689" s="150"/>
      <c r="G689" s="167"/>
      <c r="H689" s="167"/>
    </row>
    <row r="690" spans="1:8">
      <c r="A690" s="40"/>
      <c r="B690" s="198"/>
      <c r="D690" s="150"/>
      <c r="G690" s="167"/>
      <c r="H690" s="167"/>
    </row>
    <row r="691" spans="1:8">
      <c r="A691" s="40"/>
      <c r="B691" s="198"/>
      <c r="D691" s="150"/>
      <c r="G691" s="167"/>
      <c r="H691" s="167"/>
    </row>
    <row r="692" spans="1:8">
      <c r="A692" s="40"/>
      <c r="B692" s="198"/>
      <c r="D692" s="150"/>
      <c r="G692" s="167"/>
      <c r="H692" s="167"/>
    </row>
    <row r="693" spans="1:8">
      <c r="A693" s="40"/>
      <c r="B693" s="198"/>
      <c r="D693" s="150"/>
      <c r="G693" s="167"/>
      <c r="H693" s="167"/>
    </row>
    <row r="694" spans="1:8">
      <c r="A694" s="40"/>
      <c r="B694" s="198"/>
      <c r="D694" s="150"/>
      <c r="G694" s="167"/>
      <c r="H694" s="167"/>
    </row>
    <row r="695" spans="1:8">
      <c r="A695" s="40"/>
      <c r="B695" s="198"/>
      <c r="D695" s="150"/>
      <c r="G695" s="167"/>
      <c r="H695" s="167"/>
    </row>
    <row r="696" spans="1:8">
      <c r="A696" s="40"/>
      <c r="B696" s="198"/>
      <c r="D696" s="150"/>
      <c r="G696" s="167"/>
      <c r="H696" s="167"/>
    </row>
    <row r="697" spans="1:8">
      <c r="A697" s="40"/>
      <c r="B697" s="198"/>
      <c r="D697" s="150"/>
      <c r="G697" s="167"/>
      <c r="H697" s="167"/>
    </row>
    <row r="698" spans="1:8">
      <c r="A698" s="40"/>
      <c r="B698" s="198"/>
      <c r="D698" s="150"/>
      <c r="G698" s="167"/>
      <c r="H698" s="167"/>
    </row>
    <row r="699" spans="1:8">
      <c r="A699" s="40"/>
      <c r="B699" s="198"/>
      <c r="D699" s="150"/>
      <c r="G699" s="167"/>
      <c r="H699" s="167"/>
    </row>
    <row r="700" spans="1:8">
      <c r="A700" s="40"/>
      <c r="B700" s="198"/>
      <c r="D700" s="150"/>
      <c r="G700" s="167"/>
      <c r="H700" s="167"/>
    </row>
    <row r="701" spans="1:8">
      <c r="A701" s="40"/>
      <c r="B701" s="198"/>
      <c r="D701" s="150"/>
      <c r="G701" s="167"/>
      <c r="H701" s="167"/>
    </row>
    <row r="702" spans="1:8">
      <c r="A702" s="40"/>
      <c r="B702" s="198"/>
      <c r="D702" s="150"/>
      <c r="G702" s="167"/>
      <c r="H702" s="167"/>
    </row>
    <row r="703" spans="1:8">
      <c r="A703" s="40"/>
      <c r="B703" s="198"/>
      <c r="D703" s="150"/>
      <c r="G703" s="167"/>
      <c r="H703" s="167"/>
    </row>
    <row r="704" spans="1:8">
      <c r="A704" s="40"/>
      <c r="B704" s="198"/>
      <c r="D704" s="150"/>
      <c r="G704" s="167"/>
      <c r="H704" s="167"/>
    </row>
    <row r="705" spans="1:8">
      <c r="A705" s="40"/>
      <c r="B705" s="198"/>
      <c r="D705" s="150"/>
      <c r="G705" s="167"/>
      <c r="H705" s="167"/>
    </row>
    <row r="706" spans="1:8">
      <c r="A706" s="40"/>
      <c r="B706" s="198"/>
      <c r="D706" s="150"/>
      <c r="G706" s="167"/>
      <c r="H706" s="167"/>
    </row>
    <row r="707" spans="1:8">
      <c r="A707" s="40"/>
      <c r="B707" s="198"/>
      <c r="D707" s="150"/>
      <c r="G707" s="167"/>
      <c r="H707" s="167"/>
    </row>
    <row r="708" spans="1:8">
      <c r="A708" s="40"/>
      <c r="B708" s="198"/>
      <c r="D708" s="150"/>
      <c r="G708" s="167"/>
      <c r="H708" s="167"/>
    </row>
    <row r="709" spans="1:8">
      <c r="A709" s="40"/>
      <c r="B709" s="198"/>
      <c r="D709" s="150"/>
      <c r="G709" s="167"/>
      <c r="H709" s="167"/>
    </row>
    <row r="710" spans="1:8">
      <c r="A710" s="40"/>
      <c r="B710" s="198"/>
      <c r="D710" s="150"/>
      <c r="G710" s="167"/>
      <c r="H710" s="167"/>
    </row>
    <row r="711" spans="1:8">
      <c r="A711" s="40"/>
      <c r="B711" s="198"/>
      <c r="D711" s="150"/>
      <c r="G711" s="167"/>
      <c r="H711" s="167"/>
    </row>
    <row r="712" spans="1:8">
      <c r="A712" s="40"/>
      <c r="B712" s="198"/>
      <c r="D712" s="150"/>
      <c r="G712" s="167"/>
      <c r="H712" s="167"/>
    </row>
    <row r="713" spans="1:8">
      <c r="A713" s="40"/>
      <c r="B713" s="198"/>
      <c r="D713" s="150"/>
      <c r="G713" s="167"/>
      <c r="H713" s="167"/>
    </row>
    <row r="714" spans="1:8">
      <c r="A714" s="40"/>
      <c r="B714" s="198"/>
      <c r="D714" s="150"/>
      <c r="G714" s="167"/>
      <c r="H714" s="167"/>
    </row>
    <row r="715" spans="1:8">
      <c r="A715" s="40"/>
      <c r="B715" s="198"/>
      <c r="D715" s="150"/>
      <c r="G715" s="167"/>
      <c r="H715" s="167"/>
    </row>
    <row r="716" spans="1:8">
      <c r="A716" s="40"/>
      <c r="B716" s="198"/>
      <c r="D716" s="150"/>
      <c r="G716" s="167"/>
      <c r="H716" s="167"/>
    </row>
    <row r="717" spans="1:8">
      <c r="A717" s="40"/>
      <c r="B717" s="198"/>
      <c r="D717" s="150"/>
      <c r="G717" s="167"/>
      <c r="H717" s="167"/>
    </row>
    <row r="718" spans="1:8">
      <c r="A718" s="40"/>
      <c r="B718" s="198"/>
      <c r="D718" s="150"/>
      <c r="G718" s="167"/>
      <c r="H718" s="167"/>
    </row>
    <row r="719" spans="1:8">
      <c r="A719" s="40"/>
      <c r="B719" s="198"/>
      <c r="D719" s="150"/>
      <c r="G719" s="167"/>
      <c r="H719" s="167"/>
    </row>
    <row r="720" spans="1:8">
      <c r="A720" s="40"/>
      <c r="B720" s="198"/>
      <c r="D720" s="150"/>
      <c r="G720" s="167"/>
      <c r="H720" s="167"/>
    </row>
    <row r="721" spans="1:8">
      <c r="A721" s="40"/>
      <c r="B721" s="198"/>
      <c r="D721" s="150"/>
      <c r="G721" s="167"/>
      <c r="H721" s="167"/>
    </row>
    <row r="722" spans="1:8">
      <c r="A722" s="40"/>
      <c r="B722" s="198"/>
      <c r="D722" s="150"/>
      <c r="G722" s="167"/>
      <c r="H722" s="167"/>
    </row>
    <row r="723" spans="1:8">
      <c r="A723" s="40"/>
      <c r="B723" s="198"/>
      <c r="D723" s="150"/>
      <c r="G723" s="167"/>
      <c r="H723" s="167"/>
    </row>
    <row r="724" spans="1:8">
      <c r="A724" s="40"/>
      <c r="B724" s="198"/>
      <c r="D724" s="150"/>
      <c r="G724" s="167"/>
      <c r="H724" s="167"/>
    </row>
    <row r="725" spans="1:8">
      <c r="A725" s="40"/>
      <c r="B725" s="198"/>
      <c r="D725" s="150"/>
      <c r="G725" s="167"/>
      <c r="H725" s="167"/>
    </row>
    <row r="726" spans="1:8">
      <c r="A726" s="40"/>
      <c r="B726" s="198"/>
      <c r="D726" s="150"/>
      <c r="G726" s="167"/>
      <c r="H726" s="167"/>
    </row>
    <row r="727" spans="1:8">
      <c r="A727" s="40"/>
      <c r="B727" s="198"/>
      <c r="D727" s="150"/>
      <c r="G727" s="167"/>
      <c r="H727" s="167"/>
    </row>
    <row r="728" spans="1:8">
      <c r="A728" s="40"/>
      <c r="B728" s="198"/>
      <c r="D728" s="150"/>
      <c r="G728" s="167"/>
      <c r="H728" s="167"/>
    </row>
    <row r="729" spans="1:8">
      <c r="A729" s="40"/>
      <c r="B729" s="198"/>
      <c r="D729" s="150"/>
      <c r="G729" s="167"/>
      <c r="H729" s="167"/>
    </row>
    <row r="730" spans="1:8">
      <c r="A730" s="40"/>
      <c r="B730" s="198"/>
      <c r="D730" s="150"/>
      <c r="G730" s="167"/>
      <c r="H730" s="167"/>
    </row>
    <row r="731" spans="1:8">
      <c r="A731" s="40"/>
      <c r="B731" s="198"/>
      <c r="D731" s="150"/>
      <c r="G731" s="167"/>
      <c r="H731" s="167"/>
    </row>
    <row r="732" spans="1:8">
      <c r="A732" s="40"/>
      <c r="B732" s="198"/>
      <c r="D732" s="150"/>
      <c r="G732" s="167"/>
      <c r="H732" s="167"/>
    </row>
    <row r="733" spans="1:8">
      <c r="A733" s="40"/>
      <c r="B733" s="198"/>
      <c r="D733" s="150"/>
      <c r="G733" s="167"/>
      <c r="H733" s="167"/>
    </row>
    <row r="734" spans="1:8">
      <c r="A734" s="40"/>
      <c r="B734" s="198"/>
      <c r="D734" s="150"/>
      <c r="G734" s="167"/>
      <c r="H734" s="167"/>
    </row>
    <row r="735" spans="1:8">
      <c r="A735" s="40"/>
      <c r="B735" s="198"/>
      <c r="D735" s="150"/>
      <c r="G735" s="167"/>
      <c r="H735" s="167"/>
    </row>
    <row r="736" spans="1:8">
      <c r="A736" s="40"/>
      <c r="B736" s="198"/>
      <c r="D736" s="150"/>
      <c r="G736" s="167"/>
      <c r="H736" s="167"/>
    </row>
    <row r="737" spans="1:8">
      <c r="A737" s="40"/>
      <c r="B737" s="198"/>
      <c r="D737" s="150"/>
      <c r="G737" s="167"/>
      <c r="H737" s="167"/>
    </row>
    <row r="738" spans="1:8">
      <c r="A738" s="40"/>
      <c r="B738" s="198"/>
      <c r="D738" s="150"/>
      <c r="G738" s="167"/>
      <c r="H738" s="167"/>
    </row>
    <row r="739" spans="1:8">
      <c r="A739" s="40"/>
      <c r="B739" s="198"/>
      <c r="D739" s="150"/>
      <c r="G739" s="167"/>
      <c r="H739" s="167"/>
    </row>
    <row r="740" spans="1:8">
      <c r="A740" s="40"/>
      <c r="B740" s="198"/>
      <c r="D740" s="150"/>
      <c r="G740" s="167"/>
      <c r="H740" s="167"/>
    </row>
    <row r="741" spans="1:8">
      <c r="A741" s="40"/>
      <c r="B741" s="198"/>
      <c r="D741" s="150"/>
      <c r="G741" s="167"/>
      <c r="H741" s="167"/>
    </row>
    <row r="742" spans="1:8">
      <c r="A742" s="40"/>
      <c r="B742" s="198"/>
      <c r="D742" s="150"/>
      <c r="G742" s="167"/>
      <c r="H742" s="167"/>
    </row>
    <row r="743" spans="1:8">
      <c r="A743" s="40"/>
      <c r="B743" s="198"/>
      <c r="D743" s="150"/>
      <c r="G743" s="167"/>
      <c r="H743" s="167"/>
    </row>
    <row r="744" spans="1:8">
      <c r="A744" s="40"/>
      <c r="B744" s="198"/>
      <c r="D744" s="150"/>
      <c r="G744" s="167"/>
      <c r="H744" s="167"/>
    </row>
    <row r="745" spans="1:8">
      <c r="A745" s="40"/>
      <c r="B745" s="198"/>
      <c r="D745" s="150"/>
      <c r="G745" s="167"/>
      <c r="H745" s="167"/>
    </row>
    <row r="746" spans="1:8">
      <c r="A746" s="40"/>
      <c r="B746" s="198"/>
      <c r="D746" s="150"/>
      <c r="G746" s="167"/>
      <c r="H746" s="167"/>
    </row>
    <row r="747" spans="1:8">
      <c r="A747" s="40"/>
      <c r="B747" s="198"/>
      <c r="D747" s="150"/>
      <c r="G747" s="167"/>
      <c r="H747" s="167"/>
    </row>
    <row r="748" spans="1:8">
      <c r="A748" s="40"/>
      <c r="B748" s="198"/>
      <c r="D748" s="150"/>
      <c r="G748" s="167"/>
      <c r="H748" s="167"/>
    </row>
    <row r="749" spans="1:8">
      <c r="A749" s="40"/>
      <c r="B749" s="198"/>
      <c r="D749" s="150"/>
      <c r="G749" s="167"/>
      <c r="H749" s="167"/>
    </row>
    <row r="750" spans="1:8">
      <c r="A750" s="40"/>
      <c r="B750" s="198"/>
      <c r="D750" s="150"/>
      <c r="G750" s="167"/>
      <c r="H750" s="167"/>
    </row>
    <row r="751" spans="1:8">
      <c r="A751" s="40"/>
      <c r="B751" s="198"/>
      <c r="D751" s="150"/>
      <c r="G751" s="167"/>
      <c r="H751" s="167"/>
    </row>
    <row r="752" spans="1:8">
      <c r="A752" s="40"/>
      <c r="B752" s="198"/>
      <c r="D752" s="150"/>
      <c r="G752" s="167"/>
      <c r="H752" s="167"/>
    </row>
    <row r="753" spans="1:8">
      <c r="A753" s="40"/>
      <c r="B753" s="198"/>
      <c r="D753" s="150"/>
      <c r="G753" s="167"/>
      <c r="H753" s="167"/>
    </row>
    <row r="754" spans="1:8">
      <c r="A754" s="40"/>
      <c r="B754" s="198"/>
      <c r="D754" s="150"/>
      <c r="G754" s="167"/>
      <c r="H754" s="167"/>
    </row>
    <row r="755" spans="1:8">
      <c r="A755" s="40"/>
      <c r="B755" s="198"/>
      <c r="D755" s="150"/>
      <c r="G755" s="167"/>
      <c r="H755" s="167"/>
    </row>
    <row r="756" spans="1:8">
      <c r="A756" s="40"/>
      <c r="B756" s="198"/>
      <c r="D756" s="150"/>
      <c r="G756" s="167"/>
      <c r="H756" s="167"/>
    </row>
    <row r="757" spans="1:8">
      <c r="A757" s="40"/>
      <c r="B757" s="198"/>
      <c r="D757" s="150"/>
      <c r="G757" s="167"/>
      <c r="H757" s="167"/>
    </row>
    <row r="758" spans="1:8">
      <c r="A758" s="40"/>
      <c r="B758" s="198"/>
      <c r="D758" s="150"/>
      <c r="G758" s="167"/>
      <c r="H758" s="167"/>
    </row>
    <row r="759" spans="1:8">
      <c r="A759" s="40"/>
      <c r="B759" s="198"/>
      <c r="D759" s="150"/>
      <c r="G759" s="167"/>
      <c r="H759" s="167"/>
    </row>
    <row r="760" spans="1:8">
      <c r="A760" s="40"/>
      <c r="B760" s="198"/>
      <c r="D760" s="150"/>
      <c r="G760" s="167"/>
      <c r="H760" s="167"/>
    </row>
    <row r="761" spans="1:8">
      <c r="A761" s="40"/>
      <c r="B761" s="198"/>
      <c r="D761" s="150"/>
      <c r="G761" s="167"/>
      <c r="H761" s="167"/>
    </row>
    <row r="762" spans="1:8">
      <c r="A762" s="40"/>
      <c r="B762" s="198"/>
      <c r="D762" s="150"/>
      <c r="G762" s="167"/>
      <c r="H762" s="167"/>
    </row>
    <row r="763" spans="1:8">
      <c r="A763" s="40"/>
      <c r="B763" s="198"/>
      <c r="D763" s="150"/>
      <c r="G763" s="167"/>
      <c r="H763" s="167"/>
    </row>
    <row r="764" spans="1:8">
      <c r="A764" s="40"/>
      <c r="B764" s="198"/>
      <c r="D764" s="150"/>
      <c r="G764" s="167"/>
      <c r="H764" s="167"/>
    </row>
    <row r="765" spans="1:8">
      <c r="A765" s="40"/>
      <c r="B765" s="198"/>
      <c r="D765" s="150"/>
      <c r="G765" s="167"/>
      <c r="H765" s="167"/>
    </row>
    <row r="766" spans="1:8">
      <c r="A766" s="40"/>
      <c r="B766" s="198"/>
      <c r="D766" s="150"/>
      <c r="G766" s="167"/>
      <c r="H766" s="167"/>
    </row>
    <row r="767" spans="1:8">
      <c r="A767" s="40"/>
      <c r="B767" s="198"/>
      <c r="D767" s="150"/>
      <c r="G767" s="167"/>
      <c r="H767" s="167"/>
    </row>
    <row r="768" spans="1:8">
      <c r="A768" s="40"/>
      <c r="B768" s="198"/>
      <c r="D768" s="150"/>
      <c r="G768" s="167"/>
      <c r="H768" s="167"/>
    </row>
    <row r="769" spans="1:8">
      <c r="A769" s="40"/>
      <c r="B769" s="198"/>
      <c r="D769" s="150"/>
      <c r="G769" s="167"/>
      <c r="H769" s="167"/>
    </row>
    <row r="770" spans="1:8">
      <c r="A770" s="40"/>
      <c r="B770" s="198"/>
      <c r="D770" s="150"/>
      <c r="G770" s="167"/>
      <c r="H770" s="167"/>
    </row>
    <row r="771" spans="1:8">
      <c r="A771" s="40"/>
      <c r="B771" s="198"/>
      <c r="D771" s="150"/>
      <c r="G771" s="167"/>
      <c r="H771" s="167"/>
    </row>
    <row r="772" spans="1:8">
      <c r="A772" s="40"/>
      <c r="B772" s="198"/>
      <c r="D772" s="150"/>
      <c r="G772" s="167"/>
      <c r="H772" s="167"/>
    </row>
    <row r="773" spans="1:8">
      <c r="A773" s="40"/>
      <c r="B773" s="198"/>
      <c r="D773" s="150"/>
      <c r="G773" s="167"/>
      <c r="H773" s="167"/>
    </row>
    <row r="774" spans="1:8">
      <c r="A774" s="40"/>
      <c r="B774" s="198"/>
      <c r="D774" s="150"/>
      <c r="G774" s="167"/>
      <c r="H774" s="167"/>
    </row>
    <row r="775" spans="1:8">
      <c r="A775" s="40"/>
      <c r="B775" s="198"/>
      <c r="D775" s="150"/>
      <c r="G775" s="167"/>
      <c r="H775" s="167"/>
    </row>
    <row r="776" spans="1:8">
      <c r="A776" s="40"/>
      <c r="B776" s="198"/>
      <c r="D776" s="150"/>
      <c r="G776" s="167"/>
      <c r="H776" s="167"/>
    </row>
    <row r="777" spans="1:8">
      <c r="A777" s="40"/>
      <c r="B777" s="198"/>
      <c r="D777" s="150"/>
      <c r="G777" s="167"/>
      <c r="H777" s="167"/>
    </row>
    <row r="778" spans="1:8">
      <c r="A778" s="40"/>
      <c r="B778" s="198"/>
      <c r="D778" s="150"/>
      <c r="G778" s="167"/>
      <c r="H778" s="167"/>
    </row>
    <row r="779" spans="1:8">
      <c r="A779" s="40"/>
      <c r="B779" s="198"/>
      <c r="D779" s="150"/>
      <c r="G779" s="167"/>
      <c r="H779" s="167"/>
    </row>
    <row r="780" spans="1:8">
      <c r="A780" s="40"/>
      <c r="B780" s="198"/>
      <c r="D780" s="150"/>
      <c r="G780" s="167"/>
      <c r="H780" s="167"/>
    </row>
    <row r="781" spans="1:8">
      <c r="A781" s="40"/>
      <c r="B781" s="198"/>
      <c r="D781" s="150"/>
      <c r="G781" s="167"/>
      <c r="H781" s="167"/>
    </row>
    <row r="782" spans="1:8">
      <c r="A782" s="40"/>
      <c r="B782" s="198"/>
      <c r="D782" s="150"/>
      <c r="G782" s="167"/>
      <c r="H782" s="167"/>
    </row>
    <row r="783" spans="1:8">
      <c r="A783" s="40"/>
      <c r="B783" s="198"/>
      <c r="D783" s="150"/>
      <c r="G783" s="167"/>
      <c r="H783" s="167"/>
    </row>
    <row r="784" spans="1:8">
      <c r="A784" s="40"/>
      <c r="B784" s="198"/>
      <c r="D784" s="150"/>
      <c r="G784" s="167"/>
      <c r="H784" s="167"/>
    </row>
    <row r="785" spans="1:8">
      <c r="A785" s="40"/>
      <c r="B785" s="198"/>
      <c r="D785" s="150"/>
      <c r="G785" s="167"/>
      <c r="H785" s="167"/>
    </row>
    <row r="786" spans="1:8">
      <c r="A786" s="40"/>
      <c r="B786" s="198"/>
      <c r="D786" s="150"/>
      <c r="G786" s="167"/>
      <c r="H786" s="167"/>
    </row>
    <row r="787" spans="1:8">
      <c r="A787" s="40"/>
      <c r="B787" s="198"/>
      <c r="D787" s="150"/>
      <c r="G787" s="167"/>
      <c r="H787" s="167"/>
    </row>
    <row r="788" spans="1:8">
      <c r="A788" s="40"/>
      <c r="B788" s="198"/>
      <c r="D788" s="150"/>
      <c r="G788" s="167"/>
      <c r="H788" s="167"/>
    </row>
    <row r="789" spans="1:8">
      <c r="A789" s="40"/>
      <c r="B789" s="198"/>
      <c r="D789" s="150"/>
      <c r="G789" s="167"/>
      <c r="H789" s="167"/>
    </row>
    <row r="790" spans="1:8">
      <c r="A790" s="40"/>
      <c r="B790" s="198"/>
      <c r="D790" s="150"/>
      <c r="G790" s="167"/>
      <c r="H790" s="167"/>
    </row>
    <row r="791" spans="1:8">
      <c r="A791" s="40"/>
      <c r="B791" s="198"/>
      <c r="D791" s="150"/>
      <c r="G791" s="167"/>
      <c r="H791" s="167"/>
    </row>
    <row r="792" spans="1:8">
      <c r="A792" s="40"/>
      <c r="B792" s="198"/>
      <c r="D792" s="150"/>
      <c r="G792" s="167"/>
      <c r="H792" s="167"/>
    </row>
    <row r="793" spans="1:8">
      <c r="A793" s="40"/>
      <c r="B793" s="198"/>
      <c r="D793" s="150"/>
      <c r="G793" s="167"/>
      <c r="H793" s="167"/>
    </row>
    <row r="794" spans="1:8">
      <c r="A794" s="40"/>
      <c r="B794" s="198"/>
      <c r="D794" s="150"/>
      <c r="G794" s="167"/>
      <c r="H794" s="167"/>
    </row>
    <row r="795" spans="1:8">
      <c r="A795" s="40"/>
      <c r="B795" s="198"/>
      <c r="D795" s="150"/>
      <c r="G795" s="167"/>
      <c r="H795" s="167"/>
    </row>
    <row r="796" spans="1:8">
      <c r="A796" s="40"/>
      <c r="B796" s="198"/>
      <c r="D796" s="150"/>
      <c r="G796" s="167"/>
      <c r="H796" s="167"/>
    </row>
    <row r="797" spans="1:8">
      <c r="A797" s="40"/>
      <c r="B797" s="198"/>
      <c r="D797" s="150"/>
      <c r="G797" s="167"/>
      <c r="H797" s="167"/>
    </row>
    <row r="798" spans="1:8">
      <c r="A798" s="40"/>
      <c r="B798" s="198"/>
      <c r="D798" s="150"/>
      <c r="G798" s="167"/>
      <c r="H798" s="167"/>
    </row>
    <row r="799" spans="1:8">
      <c r="A799" s="40"/>
      <c r="B799" s="198"/>
      <c r="D799" s="150"/>
      <c r="G799" s="167"/>
      <c r="H799" s="167"/>
    </row>
    <row r="800" spans="1:8">
      <c r="A800" s="40"/>
      <c r="B800" s="198"/>
      <c r="D800" s="150"/>
      <c r="G800" s="167"/>
      <c r="H800" s="167"/>
    </row>
    <row r="801" spans="1:8">
      <c r="A801" s="40"/>
      <c r="B801" s="198"/>
      <c r="D801" s="150"/>
      <c r="G801" s="167"/>
      <c r="H801" s="167"/>
    </row>
    <row r="802" spans="1:8">
      <c r="A802" s="40"/>
      <c r="B802" s="198"/>
      <c r="D802" s="150"/>
      <c r="G802" s="167"/>
      <c r="H802" s="167"/>
    </row>
    <row r="803" spans="1:8">
      <c r="A803" s="40"/>
      <c r="B803" s="198"/>
      <c r="D803" s="150"/>
      <c r="G803" s="167"/>
      <c r="H803" s="167"/>
    </row>
    <row r="804" spans="1:8">
      <c r="A804" s="40"/>
      <c r="B804" s="198"/>
      <c r="D804" s="150"/>
      <c r="G804" s="167"/>
      <c r="H804" s="167"/>
    </row>
    <row r="805" spans="1:8">
      <c r="A805" s="40"/>
      <c r="B805" s="198"/>
      <c r="D805" s="150"/>
      <c r="G805" s="167"/>
      <c r="H805" s="167"/>
    </row>
    <row r="806" spans="1:8">
      <c r="A806" s="40"/>
      <c r="B806" s="198"/>
      <c r="D806" s="150"/>
      <c r="G806" s="167"/>
      <c r="H806" s="167"/>
    </row>
    <row r="807" spans="1:8">
      <c r="A807" s="40"/>
      <c r="B807" s="198"/>
      <c r="D807" s="150"/>
      <c r="G807" s="167"/>
      <c r="H807" s="167"/>
    </row>
    <row r="808" spans="1:8">
      <c r="A808" s="40"/>
      <c r="B808" s="198"/>
      <c r="D808" s="150"/>
      <c r="G808" s="167"/>
      <c r="H808" s="167"/>
    </row>
    <row r="809" spans="1:8">
      <c r="A809" s="40"/>
      <c r="B809" s="198"/>
      <c r="D809" s="150"/>
      <c r="G809" s="167"/>
      <c r="H809" s="167"/>
    </row>
    <row r="810" spans="1:8">
      <c r="A810" s="40"/>
      <c r="B810" s="198"/>
      <c r="D810" s="150"/>
      <c r="G810" s="167"/>
      <c r="H810" s="167"/>
    </row>
    <row r="811" spans="1:8">
      <c r="A811" s="40"/>
      <c r="B811" s="198"/>
      <c r="D811" s="150"/>
      <c r="G811" s="167"/>
      <c r="H811" s="167"/>
    </row>
    <row r="812" spans="1:8">
      <c r="A812" s="40"/>
      <c r="B812" s="198"/>
      <c r="D812" s="150"/>
      <c r="G812" s="167"/>
      <c r="H812" s="167"/>
    </row>
    <row r="813" spans="1:8">
      <c r="A813" s="40"/>
      <c r="B813" s="198"/>
      <c r="D813" s="150"/>
      <c r="G813" s="167"/>
      <c r="H813" s="167"/>
    </row>
    <row r="814" spans="1:8">
      <c r="A814" s="40"/>
      <c r="B814" s="198"/>
      <c r="D814" s="150"/>
      <c r="G814" s="167"/>
      <c r="H814" s="167"/>
    </row>
    <row r="815" spans="1:8">
      <c r="A815" s="40"/>
      <c r="B815" s="198"/>
      <c r="D815" s="150"/>
      <c r="G815" s="167"/>
      <c r="H815" s="167"/>
    </row>
    <row r="816" spans="1:8">
      <c r="A816" s="40"/>
      <c r="B816" s="198"/>
      <c r="D816" s="150"/>
      <c r="G816" s="167"/>
      <c r="H816" s="167"/>
    </row>
    <row r="817" spans="1:8">
      <c r="A817" s="40"/>
      <c r="B817" s="198"/>
      <c r="D817" s="150"/>
      <c r="G817" s="167"/>
      <c r="H817" s="167"/>
    </row>
    <row r="818" spans="1:8">
      <c r="A818" s="40"/>
      <c r="B818" s="198"/>
      <c r="D818" s="150"/>
      <c r="G818" s="167"/>
      <c r="H818" s="167"/>
    </row>
    <row r="819" spans="1:8">
      <c r="A819" s="40"/>
      <c r="B819" s="198"/>
      <c r="D819" s="150"/>
      <c r="G819" s="167"/>
      <c r="H819" s="167"/>
    </row>
    <row r="820" spans="1:8">
      <c r="A820" s="40"/>
      <c r="B820" s="198"/>
      <c r="D820" s="150"/>
      <c r="G820" s="167"/>
      <c r="H820" s="167"/>
    </row>
    <row r="821" spans="1:8">
      <c r="A821" s="40"/>
      <c r="B821" s="198"/>
      <c r="D821" s="150"/>
      <c r="G821" s="167"/>
      <c r="H821" s="167"/>
    </row>
    <row r="822" spans="1:8">
      <c r="A822" s="40"/>
      <c r="B822" s="198"/>
      <c r="D822" s="150"/>
      <c r="G822" s="167"/>
      <c r="H822" s="167"/>
    </row>
    <row r="823" spans="1:8">
      <c r="A823" s="40"/>
      <c r="B823" s="198"/>
      <c r="D823" s="150"/>
      <c r="G823" s="167"/>
      <c r="H823" s="167"/>
    </row>
    <row r="824" spans="1:8">
      <c r="A824" s="40"/>
      <c r="B824" s="198"/>
      <c r="D824" s="150"/>
      <c r="G824" s="167"/>
      <c r="H824" s="167"/>
    </row>
    <row r="825" spans="1:8">
      <c r="A825" s="40"/>
      <c r="B825" s="198"/>
      <c r="D825" s="150"/>
      <c r="G825" s="167"/>
      <c r="H825" s="167"/>
    </row>
    <row r="826" spans="1:8">
      <c r="A826" s="40"/>
      <c r="B826" s="198"/>
      <c r="D826" s="150"/>
      <c r="G826" s="167"/>
      <c r="H826" s="167"/>
    </row>
    <row r="827" spans="1:8">
      <c r="A827" s="40"/>
      <c r="B827" s="198"/>
      <c r="D827" s="150"/>
      <c r="G827" s="167"/>
      <c r="H827" s="167"/>
    </row>
    <row r="828" spans="1:8">
      <c r="A828" s="40"/>
      <c r="B828" s="198"/>
      <c r="D828" s="150"/>
      <c r="G828" s="167"/>
      <c r="H828" s="167"/>
    </row>
    <row r="829" spans="1:8">
      <c r="A829" s="40"/>
      <c r="B829" s="198"/>
      <c r="D829" s="150"/>
      <c r="G829" s="167"/>
      <c r="H829" s="167"/>
    </row>
    <row r="830" spans="1:8">
      <c r="A830" s="40"/>
      <c r="B830" s="198"/>
      <c r="D830" s="150"/>
      <c r="G830" s="167"/>
      <c r="H830" s="167"/>
    </row>
    <row r="831" spans="1:8">
      <c r="A831" s="40"/>
      <c r="B831" s="198"/>
      <c r="D831" s="150"/>
      <c r="G831" s="167"/>
      <c r="H831" s="167"/>
    </row>
    <row r="832" spans="1:8">
      <c r="A832" s="40"/>
      <c r="B832" s="198"/>
      <c r="D832" s="150"/>
      <c r="G832" s="167"/>
      <c r="H832" s="167"/>
    </row>
    <row r="833" spans="1:8">
      <c r="A833" s="40"/>
      <c r="B833" s="198"/>
      <c r="D833" s="150"/>
      <c r="G833" s="167"/>
      <c r="H833" s="167"/>
    </row>
    <row r="834" spans="1:8">
      <c r="A834" s="40"/>
      <c r="B834" s="198"/>
      <c r="D834" s="150"/>
      <c r="G834" s="167"/>
      <c r="H834" s="167"/>
    </row>
    <row r="835" spans="1:8">
      <c r="A835" s="40"/>
      <c r="B835" s="198"/>
      <c r="D835" s="150"/>
      <c r="G835" s="167"/>
      <c r="H835" s="167"/>
    </row>
    <row r="836" spans="1:8">
      <c r="A836" s="40"/>
      <c r="B836" s="198"/>
      <c r="D836" s="150"/>
      <c r="G836" s="167"/>
      <c r="H836" s="167"/>
    </row>
    <row r="837" spans="1:8">
      <c r="A837" s="40"/>
      <c r="B837" s="198"/>
      <c r="D837" s="150"/>
      <c r="G837" s="167"/>
      <c r="H837" s="167"/>
    </row>
    <row r="838" spans="1:8">
      <c r="A838" s="40"/>
      <c r="B838" s="198"/>
      <c r="D838" s="150"/>
      <c r="G838" s="167"/>
      <c r="H838" s="167"/>
    </row>
    <row r="839" spans="1:8">
      <c r="A839" s="40"/>
      <c r="B839" s="198"/>
      <c r="D839" s="150"/>
      <c r="G839" s="167"/>
      <c r="H839" s="167"/>
    </row>
    <row r="840" spans="1:8">
      <c r="A840" s="40"/>
      <c r="B840" s="198"/>
      <c r="D840" s="150"/>
      <c r="G840" s="167"/>
      <c r="H840" s="167"/>
    </row>
    <row r="841" spans="1:8">
      <c r="A841" s="40"/>
      <c r="B841" s="198"/>
      <c r="D841" s="150"/>
      <c r="G841" s="167"/>
      <c r="H841" s="167"/>
    </row>
    <row r="842" spans="1:8">
      <c r="A842" s="40"/>
      <c r="B842" s="198"/>
      <c r="D842" s="150"/>
      <c r="G842" s="167"/>
      <c r="H842" s="167"/>
    </row>
    <row r="843" spans="1:8">
      <c r="A843" s="40"/>
      <c r="B843" s="198"/>
      <c r="D843" s="150"/>
      <c r="G843" s="167"/>
      <c r="H843" s="167"/>
    </row>
    <row r="844" spans="1:8">
      <c r="A844" s="40"/>
      <c r="B844" s="198"/>
      <c r="D844" s="150"/>
      <c r="G844" s="167"/>
      <c r="H844" s="167"/>
    </row>
    <row r="845" spans="1:8">
      <c r="A845" s="40"/>
      <c r="B845" s="198"/>
      <c r="D845" s="150"/>
      <c r="G845" s="167"/>
      <c r="H845" s="167"/>
    </row>
    <row r="846" spans="1:8">
      <c r="A846" s="40"/>
      <c r="B846" s="198"/>
      <c r="D846" s="150"/>
      <c r="G846" s="167"/>
      <c r="H846" s="167"/>
    </row>
    <row r="847" spans="1:8">
      <c r="A847" s="40"/>
      <c r="B847" s="198"/>
      <c r="D847" s="150"/>
      <c r="G847" s="167"/>
      <c r="H847" s="167"/>
    </row>
    <row r="848" spans="1:8">
      <c r="A848" s="40"/>
      <c r="B848" s="198"/>
      <c r="D848" s="150"/>
      <c r="G848" s="167"/>
      <c r="H848" s="167"/>
    </row>
    <row r="849" spans="1:8">
      <c r="A849" s="40"/>
      <c r="B849" s="198"/>
      <c r="D849" s="150"/>
      <c r="G849" s="167"/>
      <c r="H849" s="167"/>
    </row>
    <row r="850" spans="1:8">
      <c r="A850" s="40"/>
      <c r="B850" s="198"/>
      <c r="D850" s="150"/>
      <c r="G850" s="167"/>
      <c r="H850" s="167"/>
    </row>
    <row r="851" spans="1:8">
      <c r="A851" s="40"/>
      <c r="B851" s="198"/>
      <c r="D851" s="150"/>
      <c r="G851" s="167"/>
      <c r="H851" s="167"/>
    </row>
    <row r="852" spans="1:8">
      <c r="A852" s="40"/>
      <c r="B852" s="198"/>
      <c r="D852" s="150"/>
      <c r="G852" s="167"/>
      <c r="H852" s="167"/>
    </row>
    <row r="853" spans="1:8">
      <c r="A853" s="40"/>
      <c r="B853" s="198"/>
      <c r="D853" s="150"/>
      <c r="G853" s="167"/>
      <c r="H853" s="167"/>
    </row>
    <row r="854" spans="1:8">
      <c r="A854" s="40"/>
      <c r="B854" s="198"/>
      <c r="D854" s="150"/>
      <c r="G854" s="167"/>
      <c r="H854" s="167"/>
    </row>
    <row r="855" spans="1:8">
      <c r="A855" s="40"/>
      <c r="B855" s="198"/>
      <c r="D855" s="150"/>
      <c r="G855" s="167"/>
      <c r="H855" s="167"/>
    </row>
    <row r="856" spans="1:8">
      <c r="A856" s="40"/>
      <c r="B856" s="198"/>
      <c r="D856" s="150"/>
      <c r="G856" s="167"/>
      <c r="H856" s="167"/>
    </row>
    <row r="857" spans="1:8">
      <c r="A857" s="40"/>
      <c r="B857" s="198"/>
      <c r="D857" s="150"/>
      <c r="G857" s="167"/>
      <c r="H857" s="167"/>
    </row>
    <row r="858" spans="1:8">
      <c r="A858" s="40"/>
      <c r="B858" s="198"/>
      <c r="D858" s="150"/>
      <c r="G858" s="167"/>
      <c r="H858" s="167"/>
    </row>
    <row r="859" spans="1:8">
      <c r="A859" s="40"/>
      <c r="B859" s="198"/>
      <c r="D859" s="150"/>
      <c r="G859" s="167"/>
      <c r="H859" s="167"/>
    </row>
    <row r="860" spans="1:8">
      <c r="A860" s="40"/>
      <c r="B860" s="198"/>
      <c r="D860" s="150"/>
      <c r="G860" s="167"/>
      <c r="H860" s="167"/>
    </row>
    <row r="861" spans="1:8">
      <c r="A861" s="40"/>
      <c r="B861" s="198"/>
      <c r="D861" s="150"/>
      <c r="G861" s="167"/>
      <c r="H861" s="167"/>
    </row>
    <row r="862" spans="1:8">
      <c r="A862" s="40"/>
      <c r="B862" s="198"/>
      <c r="D862" s="150"/>
      <c r="G862" s="167"/>
      <c r="H862" s="167"/>
    </row>
    <row r="863" spans="1:8">
      <c r="A863" s="40"/>
      <c r="B863" s="198"/>
      <c r="D863" s="150"/>
      <c r="G863" s="167"/>
      <c r="H863" s="167"/>
    </row>
    <row r="864" spans="1:8">
      <c r="A864" s="40"/>
      <c r="B864" s="198"/>
      <c r="D864" s="150"/>
      <c r="G864" s="167"/>
      <c r="H864" s="167"/>
    </row>
    <row r="865" spans="1:8">
      <c r="A865" s="40"/>
      <c r="B865" s="198"/>
      <c r="D865" s="150"/>
      <c r="G865" s="167"/>
      <c r="H865" s="167"/>
    </row>
    <row r="866" spans="1:8">
      <c r="A866" s="40"/>
      <c r="B866" s="198"/>
      <c r="D866" s="150"/>
      <c r="G866" s="167"/>
      <c r="H866" s="167"/>
    </row>
    <row r="867" spans="1:8">
      <c r="A867" s="40"/>
      <c r="B867" s="198"/>
      <c r="D867" s="150"/>
      <c r="G867" s="167"/>
      <c r="H867" s="167"/>
    </row>
    <row r="868" spans="1:8">
      <c r="A868" s="40"/>
      <c r="B868" s="198"/>
      <c r="D868" s="150"/>
      <c r="G868" s="167"/>
      <c r="H868" s="167"/>
    </row>
    <row r="869" spans="1:8">
      <c r="A869" s="40"/>
      <c r="B869" s="198"/>
      <c r="D869" s="150"/>
      <c r="G869" s="167"/>
      <c r="H869" s="167"/>
    </row>
    <row r="870" spans="1:8">
      <c r="A870" s="40"/>
      <c r="B870" s="198"/>
      <c r="D870" s="150"/>
      <c r="G870" s="167"/>
      <c r="H870" s="167"/>
    </row>
    <row r="871" spans="1:8">
      <c r="A871" s="40"/>
      <c r="B871" s="198"/>
      <c r="D871" s="150"/>
      <c r="G871" s="167"/>
      <c r="H871" s="167"/>
    </row>
    <row r="872" spans="1:8">
      <c r="A872" s="40"/>
      <c r="B872" s="198"/>
      <c r="D872" s="150"/>
      <c r="G872" s="167"/>
      <c r="H872" s="167"/>
    </row>
    <row r="873" spans="1:8">
      <c r="A873" s="40"/>
      <c r="B873" s="198"/>
      <c r="D873" s="150"/>
      <c r="G873" s="167"/>
      <c r="H873" s="167"/>
    </row>
    <row r="874" spans="1:8">
      <c r="A874" s="40"/>
      <c r="B874" s="198"/>
      <c r="D874" s="150"/>
      <c r="G874" s="167"/>
      <c r="H874" s="167"/>
    </row>
    <row r="875" spans="1:8">
      <c r="A875" s="40"/>
      <c r="B875" s="198"/>
      <c r="D875" s="150"/>
      <c r="G875" s="167"/>
      <c r="H875" s="167"/>
    </row>
    <row r="876" spans="1:8">
      <c r="A876" s="40"/>
      <c r="B876" s="198"/>
      <c r="D876" s="150"/>
      <c r="G876" s="167"/>
      <c r="H876" s="167"/>
    </row>
    <row r="877" spans="1:8">
      <c r="A877" s="40"/>
      <c r="B877" s="198"/>
      <c r="D877" s="150"/>
      <c r="G877" s="167"/>
      <c r="H877" s="167"/>
    </row>
    <row r="878" spans="1:8">
      <c r="A878" s="40"/>
      <c r="B878" s="198"/>
      <c r="D878" s="150"/>
      <c r="G878" s="167"/>
      <c r="H878" s="167"/>
    </row>
    <row r="879" spans="1:8">
      <c r="A879" s="40"/>
      <c r="B879" s="198"/>
      <c r="D879" s="150"/>
      <c r="G879" s="167"/>
      <c r="H879" s="167"/>
    </row>
    <row r="880" spans="1:8">
      <c r="A880" s="40"/>
      <c r="B880" s="198"/>
      <c r="D880" s="150"/>
      <c r="G880" s="167"/>
      <c r="H880" s="167"/>
    </row>
    <row r="881" spans="1:8">
      <c r="A881" s="40"/>
      <c r="B881" s="198"/>
      <c r="D881" s="150"/>
      <c r="G881" s="167"/>
      <c r="H881" s="167"/>
    </row>
    <row r="882" spans="1:8">
      <c r="A882" s="40"/>
      <c r="B882" s="198"/>
      <c r="D882" s="150"/>
      <c r="G882" s="167"/>
      <c r="H882" s="167"/>
    </row>
    <row r="883" spans="1:8">
      <c r="A883" s="40"/>
      <c r="B883" s="198"/>
      <c r="D883" s="150"/>
      <c r="G883" s="167"/>
      <c r="H883" s="167"/>
    </row>
    <row r="884" spans="1:8">
      <c r="A884" s="40"/>
      <c r="B884" s="198"/>
      <c r="D884" s="150"/>
      <c r="G884" s="167"/>
      <c r="H884" s="167"/>
    </row>
    <row r="885" spans="1:8">
      <c r="A885" s="40"/>
      <c r="B885" s="198"/>
      <c r="D885" s="150"/>
      <c r="G885" s="167"/>
      <c r="H885" s="167"/>
    </row>
    <row r="886" spans="1:8">
      <c r="A886" s="40"/>
      <c r="B886" s="198"/>
      <c r="D886" s="150"/>
      <c r="G886" s="167"/>
      <c r="H886" s="167"/>
    </row>
    <row r="887" spans="1:8">
      <c r="A887" s="40"/>
      <c r="B887" s="198"/>
      <c r="D887" s="150"/>
      <c r="G887" s="167"/>
      <c r="H887" s="167"/>
    </row>
    <row r="888" spans="1:8">
      <c r="A888" s="40"/>
      <c r="B888" s="198"/>
      <c r="D888" s="150"/>
      <c r="G888" s="167"/>
      <c r="H888" s="167"/>
    </row>
    <row r="889" spans="1:8">
      <c r="A889" s="40"/>
      <c r="B889" s="198"/>
      <c r="D889" s="150"/>
      <c r="G889" s="167"/>
      <c r="H889" s="167"/>
    </row>
    <row r="890" spans="1:8">
      <c r="A890" s="40"/>
      <c r="B890" s="198"/>
      <c r="D890" s="150"/>
      <c r="G890" s="167"/>
      <c r="H890" s="167"/>
    </row>
    <row r="891" spans="1:8">
      <c r="A891" s="40"/>
      <c r="B891" s="198"/>
      <c r="D891" s="150"/>
      <c r="G891" s="167"/>
      <c r="H891" s="167"/>
    </row>
    <row r="892" spans="1:8">
      <c r="A892" s="40"/>
      <c r="B892" s="198"/>
      <c r="D892" s="150"/>
      <c r="G892" s="167"/>
      <c r="H892" s="167"/>
    </row>
    <row r="893" spans="1:8">
      <c r="A893" s="40"/>
      <c r="B893" s="198"/>
      <c r="D893" s="150"/>
      <c r="G893" s="167"/>
      <c r="H893" s="167"/>
    </row>
    <row r="894" spans="1:8">
      <c r="A894" s="40"/>
      <c r="B894" s="198"/>
      <c r="D894" s="150"/>
      <c r="G894" s="167"/>
      <c r="H894" s="167"/>
    </row>
    <row r="895" spans="1:8">
      <c r="A895" s="40"/>
      <c r="B895" s="198"/>
      <c r="D895" s="150"/>
      <c r="G895" s="167"/>
      <c r="H895" s="167"/>
    </row>
    <row r="896" spans="1:8">
      <c r="A896" s="40"/>
      <c r="B896" s="198"/>
      <c r="D896" s="150"/>
      <c r="G896" s="167"/>
      <c r="H896" s="167"/>
    </row>
    <row r="897" spans="1:8">
      <c r="A897" s="40"/>
      <c r="B897" s="198"/>
      <c r="D897" s="150"/>
      <c r="G897" s="167"/>
      <c r="H897" s="167"/>
    </row>
    <row r="898" spans="1:8">
      <c r="A898" s="40"/>
      <c r="B898" s="198"/>
      <c r="D898" s="150"/>
      <c r="G898" s="167"/>
      <c r="H898" s="167"/>
    </row>
    <row r="899" spans="1:8">
      <c r="A899" s="40"/>
      <c r="B899" s="198"/>
      <c r="D899" s="150"/>
      <c r="G899" s="167"/>
      <c r="H899" s="167"/>
    </row>
    <row r="900" spans="1:8">
      <c r="A900" s="40"/>
      <c r="B900" s="198"/>
      <c r="D900" s="150"/>
      <c r="G900" s="167"/>
      <c r="H900" s="167"/>
    </row>
    <row r="901" spans="1:8">
      <c r="A901" s="40"/>
      <c r="B901" s="198"/>
      <c r="D901" s="150"/>
      <c r="G901" s="167"/>
      <c r="H901" s="167"/>
    </row>
    <row r="902" spans="1:8">
      <c r="A902" s="40"/>
      <c r="B902" s="198"/>
      <c r="D902" s="150"/>
      <c r="G902" s="167"/>
      <c r="H902" s="167"/>
    </row>
    <row r="903" spans="1:8">
      <c r="A903" s="40"/>
      <c r="B903" s="198"/>
      <c r="D903" s="150"/>
      <c r="G903" s="167"/>
      <c r="H903" s="167"/>
    </row>
    <row r="904" spans="1:8">
      <c r="A904" s="40"/>
      <c r="B904" s="198"/>
      <c r="D904" s="150"/>
      <c r="G904" s="167"/>
      <c r="H904" s="167"/>
    </row>
    <row r="905" spans="1:8">
      <c r="A905" s="40"/>
      <c r="B905" s="198"/>
      <c r="D905" s="150"/>
      <c r="G905" s="167"/>
      <c r="H905" s="167"/>
    </row>
    <row r="906" spans="1:8">
      <c r="A906" s="40"/>
      <c r="B906" s="198"/>
      <c r="D906" s="150"/>
      <c r="G906" s="167"/>
      <c r="H906" s="167"/>
    </row>
    <row r="907" spans="1:8">
      <c r="A907" s="40"/>
      <c r="B907" s="198"/>
      <c r="D907" s="150"/>
      <c r="G907" s="167"/>
      <c r="H907" s="167"/>
    </row>
    <row r="908" spans="1:8">
      <c r="A908" s="40"/>
      <c r="B908" s="198"/>
      <c r="D908" s="150"/>
      <c r="G908" s="167"/>
      <c r="H908" s="167"/>
    </row>
    <row r="909" spans="1:8">
      <c r="A909" s="40"/>
      <c r="B909" s="198"/>
      <c r="D909" s="150"/>
      <c r="G909" s="167"/>
      <c r="H909" s="167"/>
    </row>
    <row r="910" spans="1:8">
      <c r="A910" s="40"/>
      <c r="B910" s="198"/>
      <c r="D910" s="150"/>
      <c r="G910" s="167"/>
      <c r="H910" s="167"/>
    </row>
    <row r="911" spans="1:8">
      <c r="A911" s="40"/>
      <c r="B911" s="198"/>
      <c r="D911" s="150"/>
      <c r="G911" s="167"/>
      <c r="H911" s="167"/>
    </row>
    <row r="912" spans="1:8">
      <c r="A912" s="40"/>
      <c r="B912" s="198"/>
      <c r="D912" s="150"/>
      <c r="G912" s="167"/>
      <c r="H912" s="167"/>
    </row>
    <row r="913" spans="1:8">
      <c r="A913" s="40"/>
      <c r="B913" s="198"/>
      <c r="D913" s="150"/>
      <c r="G913" s="167"/>
      <c r="H913" s="167"/>
    </row>
    <row r="914" spans="1:8">
      <c r="A914" s="40"/>
      <c r="B914" s="198"/>
      <c r="D914" s="150"/>
      <c r="G914" s="167"/>
      <c r="H914" s="167"/>
    </row>
    <row r="915" spans="1:8">
      <c r="A915" s="40"/>
      <c r="B915" s="198"/>
      <c r="D915" s="150"/>
      <c r="G915" s="167"/>
      <c r="H915" s="167"/>
    </row>
    <row r="916" spans="1:8">
      <c r="A916" s="40"/>
      <c r="B916" s="198"/>
      <c r="D916" s="150"/>
      <c r="G916" s="167"/>
      <c r="H916" s="167"/>
    </row>
    <row r="917" spans="1:8">
      <c r="A917" s="40"/>
      <c r="B917" s="198"/>
      <c r="D917" s="150"/>
      <c r="G917" s="167"/>
      <c r="H917" s="167"/>
    </row>
    <row r="918" spans="1:8">
      <c r="A918" s="40"/>
      <c r="B918" s="198"/>
      <c r="D918" s="150"/>
      <c r="G918" s="167"/>
      <c r="H918" s="167"/>
    </row>
    <row r="919" spans="1:8">
      <c r="A919" s="40"/>
      <c r="B919" s="198"/>
      <c r="D919" s="150"/>
      <c r="G919" s="167"/>
      <c r="H919" s="167"/>
    </row>
    <row r="920" spans="1:8">
      <c r="A920" s="40"/>
      <c r="B920" s="198"/>
      <c r="D920" s="150"/>
      <c r="G920" s="167"/>
      <c r="H920" s="167"/>
    </row>
    <row r="921" spans="1:8">
      <c r="A921" s="40"/>
      <c r="B921" s="198"/>
      <c r="D921" s="150"/>
      <c r="G921" s="167"/>
      <c r="H921" s="167"/>
    </row>
    <row r="922" spans="1:8">
      <c r="A922" s="40"/>
      <c r="B922" s="198"/>
      <c r="D922" s="150"/>
      <c r="G922" s="167"/>
      <c r="H922" s="167"/>
    </row>
    <row r="923" spans="1:8">
      <c r="A923" s="40"/>
      <c r="B923" s="198"/>
      <c r="D923" s="150"/>
      <c r="G923" s="167"/>
      <c r="H923" s="167"/>
    </row>
    <row r="924" spans="1:8">
      <c r="A924" s="40"/>
      <c r="B924" s="198"/>
      <c r="D924" s="150"/>
      <c r="G924" s="167"/>
      <c r="H924" s="167"/>
    </row>
    <row r="925" spans="1:8">
      <c r="A925" s="40"/>
      <c r="B925" s="198"/>
      <c r="D925" s="150"/>
      <c r="G925" s="167"/>
      <c r="H925" s="167"/>
    </row>
    <row r="926" spans="1:8">
      <c r="A926" s="40"/>
      <c r="B926" s="198"/>
      <c r="D926" s="150"/>
      <c r="G926" s="167"/>
      <c r="H926" s="167"/>
    </row>
    <row r="927" spans="1:8">
      <c r="A927" s="40"/>
      <c r="B927" s="198"/>
      <c r="D927" s="150"/>
      <c r="G927" s="167"/>
      <c r="H927" s="167"/>
    </row>
    <row r="928" spans="1:8">
      <c r="A928" s="40"/>
      <c r="B928" s="198"/>
      <c r="D928" s="150"/>
      <c r="G928" s="167"/>
      <c r="H928" s="167"/>
    </row>
    <row r="929" spans="1:8">
      <c r="A929" s="40"/>
      <c r="B929" s="198"/>
      <c r="D929" s="150"/>
      <c r="G929" s="167"/>
      <c r="H929" s="167"/>
    </row>
    <row r="930" spans="1:8">
      <c r="A930" s="40"/>
      <c r="B930" s="198"/>
      <c r="D930" s="150"/>
      <c r="G930" s="167"/>
      <c r="H930" s="167"/>
    </row>
    <row r="931" spans="1:8">
      <c r="A931" s="40"/>
      <c r="B931" s="198"/>
      <c r="D931" s="150"/>
      <c r="G931" s="167"/>
      <c r="H931" s="167"/>
    </row>
    <row r="932" spans="1:8">
      <c r="A932" s="40"/>
      <c r="B932" s="198"/>
      <c r="D932" s="150"/>
      <c r="G932" s="167"/>
      <c r="H932" s="167"/>
    </row>
    <row r="933" spans="1:8">
      <c r="A933" s="40"/>
      <c r="B933" s="198"/>
      <c r="D933" s="150"/>
      <c r="G933" s="167"/>
      <c r="H933" s="167"/>
    </row>
    <row r="934" spans="1:8">
      <c r="A934" s="40"/>
      <c r="B934" s="198"/>
      <c r="D934" s="150"/>
      <c r="G934" s="167"/>
      <c r="H934" s="167"/>
    </row>
    <row r="935" spans="1:8">
      <c r="A935" s="40"/>
      <c r="B935" s="198"/>
      <c r="D935" s="150"/>
      <c r="G935" s="167"/>
      <c r="H935" s="167"/>
    </row>
    <row r="936" spans="1:8">
      <c r="A936" s="40"/>
      <c r="B936" s="198"/>
      <c r="D936" s="150"/>
      <c r="G936" s="167"/>
      <c r="H936" s="167"/>
    </row>
    <row r="937" spans="1:8">
      <c r="A937" s="40"/>
      <c r="B937" s="198"/>
      <c r="D937" s="150"/>
      <c r="G937" s="167"/>
      <c r="H937" s="167"/>
    </row>
    <row r="938" spans="1:8">
      <c r="A938" s="40"/>
      <c r="B938" s="198"/>
      <c r="D938" s="150"/>
      <c r="G938" s="167"/>
      <c r="H938" s="167"/>
    </row>
    <row r="939" spans="1:8">
      <c r="A939" s="40"/>
      <c r="B939" s="198"/>
      <c r="D939" s="150"/>
      <c r="G939" s="167"/>
      <c r="H939" s="167"/>
    </row>
    <row r="940" spans="1:8">
      <c r="A940" s="40"/>
      <c r="B940" s="198"/>
      <c r="D940" s="150"/>
      <c r="G940" s="167"/>
      <c r="H940" s="167"/>
    </row>
    <row r="941" spans="1:8">
      <c r="A941" s="40"/>
      <c r="B941" s="198"/>
      <c r="D941" s="150"/>
      <c r="G941" s="167"/>
      <c r="H941" s="167"/>
    </row>
    <row r="942" spans="1:8">
      <c r="A942" s="40"/>
      <c r="B942" s="198"/>
      <c r="D942" s="150"/>
      <c r="G942" s="167"/>
      <c r="H942" s="167"/>
    </row>
    <row r="943" spans="1:8">
      <c r="A943" s="40"/>
      <c r="B943" s="198"/>
      <c r="D943" s="150"/>
      <c r="G943" s="167"/>
      <c r="H943" s="167"/>
    </row>
    <row r="944" spans="1:8">
      <c r="A944" s="40"/>
      <c r="B944" s="198"/>
      <c r="D944" s="150"/>
      <c r="G944" s="167"/>
      <c r="H944" s="167"/>
    </row>
    <row r="945" spans="1:8">
      <c r="A945" s="40"/>
      <c r="B945" s="198"/>
      <c r="D945" s="150"/>
      <c r="G945" s="167"/>
      <c r="H945" s="167"/>
    </row>
    <row r="946" spans="1:8">
      <c r="A946" s="40"/>
      <c r="B946" s="198"/>
      <c r="D946" s="150"/>
      <c r="G946" s="167"/>
      <c r="H946" s="167"/>
    </row>
    <row r="947" spans="1:8">
      <c r="A947" s="40"/>
      <c r="B947" s="198"/>
      <c r="D947" s="150"/>
      <c r="G947" s="167"/>
      <c r="H947" s="167"/>
    </row>
    <row r="948" spans="1:8">
      <c r="A948" s="40"/>
      <c r="B948" s="198"/>
      <c r="D948" s="150"/>
      <c r="G948" s="167"/>
      <c r="H948" s="167"/>
    </row>
    <row r="949" spans="1:8">
      <c r="A949" s="40"/>
      <c r="B949" s="198"/>
      <c r="D949" s="150"/>
      <c r="G949" s="167"/>
      <c r="H949" s="167"/>
    </row>
    <row r="950" spans="1:8">
      <c r="A950" s="40"/>
      <c r="B950" s="198"/>
      <c r="D950" s="150"/>
      <c r="G950" s="167"/>
      <c r="H950" s="167"/>
    </row>
    <row r="951" spans="1:8">
      <c r="A951" s="40"/>
      <c r="B951" s="198"/>
      <c r="D951" s="150"/>
      <c r="G951" s="167"/>
      <c r="H951" s="167"/>
    </row>
    <row r="952" spans="1:8">
      <c r="A952" s="40"/>
      <c r="B952" s="198"/>
      <c r="D952" s="150"/>
      <c r="G952" s="167"/>
      <c r="H952" s="167"/>
    </row>
    <row r="953" spans="1:8">
      <c r="A953" s="40"/>
      <c r="B953" s="198"/>
      <c r="D953" s="150"/>
      <c r="G953" s="167"/>
      <c r="H953" s="167"/>
    </row>
    <row r="954" spans="1:8">
      <c r="A954" s="40"/>
      <c r="B954" s="198"/>
      <c r="D954" s="150"/>
      <c r="G954" s="167"/>
      <c r="H954" s="167"/>
    </row>
    <row r="955" spans="1:8">
      <c r="A955" s="40"/>
      <c r="B955" s="198"/>
      <c r="D955" s="150"/>
      <c r="G955" s="167"/>
      <c r="H955" s="167"/>
    </row>
    <row r="956" spans="1:8">
      <c r="A956" s="40"/>
      <c r="B956" s="198"/>
      <c r="D956" s="150"/>
      <c r="G956" s="167"/>
      <c r="H956" s="167"/>
    </row>
    <row r="957" spans="1:8">
      <c r="A957" s="40"/>
      <c r="B957" s="198"/>
      <c r="D957" s="150"/>
      <c r="G957" s="167"/>
      <c r="H957" s="167"/>
    </row>
    <row r="958" spans="1:8">
      <c r="A958" s="40"/>
      <c r="B958" s="198"/>
      <c r="D958" s="150"/>
      <c r="G958" s="167"/>
      <c r="H958" s="167"/>
    </row>
    <row r="959" spans="1:8">
      <c r="A959" s="40"/>
      <c r="B959" s="198"/>
      <c r="D959" s="150"/>
      <c r="G959" s="167"/>
      <c r="H959" s="167"/>
    </row>
    <row r="960" spans="1:8">
      <c r="A960" s="40"/>
      <c r="B960" s="198"/>
      <c r="D960" s="150"/>
      <c r="G960" s="167"/>
      <c r="H960" s="167"/>
    </row>
    <row r="961" spans="1:8">
      <c r="A961" s="40"/>
      <c r="B961" s="198"/>
      <c r="D961" s="150"/>
      <c r="G961" s="167"/>
      <c r="H961" s="167"/>
    </row>
    <row r="962" spans="1:8">
      <c r="A962" s="40"/>
      <c r="B962" s="198"/>
      <c r="D962" s="150"/>
      <c r="G962" s="167"/>
      <c r="H962" s="167"/>
    </row>
    <row r="963" spans="1:8">
      <c r="A963" s="40"/>
      <c r="B963" s="198"/>
      <c r="D963" s="150"/>
      <c r="G963" s="167"/>
      <c r="H963" s="167"/>
    </row>
    <row r="964" spans="1:8">
      <c r="A964" s="40"/>
      <c r="B964" s="198"/>
      <c r="D964" s="150"/>
      <c r="G964" s="167"/>
      <c r="H964" s="167"/>
    </row>
    <row r="965" spans="1:8">
      <c r="A965" s="40"/>
      <c r="B965" s="198"/>
      <c r="D965" s="150"/>
      <c r="G965" s="167"/>
      <c r="H965" s="167"/>
    </row>
    <row r="966" spans="1:8">
      <c r="A966" s="40"/>
      <c r="B966" s="198"/>
      <c r="D966" s="150"/>
      <c r="G966" s="167"/>
      <c r="H966" s="167"/>
    </row>
    <row r="967" spans="1:8">
      <c r="A967" s="40"/>
      <c r="B967" s="198"/>
      <c r="D967" s="150"/>
      <c r="G967" s="167"/>
      <c r="H967" s="167"/>
    </row>
    <row r="968" spans="1:8">
      <c r="A968" s="40"/>
      <c r="B968" s="198"/>
      <c r="D968" s="150"/>
      <c r="G968" s="167"/>
      <c r="H968" s="167"/>
    </row>
    <row r="969" spans="1:8">
      <c r="A969" s="40"/>
      <c r="B969" s="198"/>
      <c r="D969" s="150"/>
      <c r="G969" s="167"/>
      <c r="H969" s="167"/>
    </row>
    <row r="970" spans="1:8">
      <c r="A970" s="40"/>
      <c r="B970" s="198"/>
      <c r="D970" s="150"/>
      <c r="G970" s="167"/>
      <c r="H970" s="167"/>
    </row>
    <row r="971" spans="1:8">
      <c r="A971" s="40"/>
      <c r="B971" s="198"/>
      <c r="D971" s="150"/>
      <c r="G971" s="167"/>
      <c r="H971" s="167"/>
    </row>
    <row r="972" spans="1:8">
      <c r="A972" s="40"/>
      <c r="B972" s="198"/>
      <c r="D972" s="150"/>
      <c r="G972" s="167"/>
      <c r="H972" s="167"/>
    </row>
    <row r="973" spans="1:8">
      <c r="A973" s="40"/>
      <c r="B973" s="198"/>
      <c r="D973" s="150"/>
      <c r="G973" s="167"/>
      <c r="H973" s="167"/>
    </row>
    <row r="974" spans="1:8">
      <c r="A974" s="40"/>
      <c r="B974" s="198"/>
      <c r="D974" s="150"/>
      <c r="G974" s="167"/>
      <c r="H974" s="167"/>
    </row>
    <row r="975" spans="1:8">
      <c r="A975" s="40"/>
      <c r="B975" s="198"/>
      <c r="D975" s="150"/>
      <c r="G975" s="167"/>
      <c r="H975" s="167"/>
    </row>
    <row r="976" spans="1:8">
      <c r="A976" s="40"/>
      <c r="B976" s="198"/>
      <c r="D976" s="150"/>
      <c r="G976" s="167"/>
      <c r="H976" s="167"/>
    </row>
    <row r="977" spans="1:8">
      <c r="A977" s="40"/>
      <c r="B977" s="198"/>
      <c r="D977" s="150"/>
      <c r="G977" s="167"/>
      <c r="H977" s="167"/>
    </row>
    <row r="978" spans="1:8">
      <c r="A978" s="40"/>
      <c r="B978" s="198"/>
      <c r="D978" s="150"/>
      <c r="G978" s="167"/>
      <c r="H978" s="167"/>
    </row>
    <row r="979" spans="1:8">
      <c r="A979" s="40"/>
      <c r="B979" s="198"/>
      <c r="D979" s="150"/>
      <c r="G979" s="167"/>
      <c r="H979" s="167"/>
    </row>
    <row r="980" spans="1:8">
      <c r="A980" s="40"/>
      <c r="B980" s="198"/>
      <c r="D980" s="150"/>
      <c r="G980" s="167"/>
      <c r="H980" s="167"/>
    </row>
    <row r="981" spans="1:8">
      <c r="A981" s="40"/>
      <c r="B981" s="198"/>
      <c r="D981" s="150"/>
      <c r="G981" s="167"/>
      <c r="H981" s="167"/>
    </row>
    <row r="982" spans="1:8">
      <c r="A982" s="40"/>
      <c r="B982" s="198"/>
      <c r="D982" s="150"/>
      <c r="G982" s="167"/>
      <c r="H982" s="167"/>
    </row>
    <row r="983" spans="1:8">
      <c r="A983" s="40"/>
      <c r="B983" s="198"/>
      <c r="D983" s="150"/>
      <c r="G983" s="167"/>
      <c r="H983" s="167"/>
    </row>
    <row r="984" spans="1:8">
      <c r="A984" s="40"/>
      <c r="B984" s="198"/>
      <c r="D984" s="150"/>
      <c r="G984" s="167"/>
      <c r="H984" s="167"/>
    </row>
    <row r="985" spans="1:8">
      <c r="A985" s="40"/>
      <c r="B985" s="198"/>
      <c r="D985" s="150"/>
      <c r="G985" s="167"/>
      <c r="H985" s="167"/>
    </row>
    <row r="986" spans="1:8">
      <c r="A986" s="40"/>
      <c r="B986" s="198"/>
      <c r="D986" s="150"/>
      <c r="G986" s="167"/>
      <c r="H986" s="167"/>
    </row>
    <row r="987" spans="1:8">
      <c r="A987" s="40"/>
      <c r="B987" s="198"/>
      <c r="D987" s="150"/>
      <c r="G987" s="167"/>
      <c r="H987" s="167"/>
    </row>
    <row r="988" spans="1:8">
      <c r="A988" s="40"/>
      <c r="B988" s="198"/>
      <c r="D988" s="150"/>
      <c r="G988" s="167"/>
      <c r="H988" s="167"/>
    </row>
    <row r="989" spans="1:8">
      <c r="A989" s="40"/>
      <c r="B989" s="198"/>
      <c r="D989" s="150"/>
      <c r="G989" s="167"/>
      <c r="H989" s="167"/>
    </row>
    <row r="990" spans="1:8">
      <c r="A990" s="40"/>
      <c r="B990" s="198"/>
      <c r="D990" s="150"/>
      <c r="G990" s="167"/>
      <c r="H990" s="167"/>
    </row>
    <row r="991" spans="1:8">
      <c r="A991" s="40"/>
      <c r="B991" s="198"/>
      <c r="D991" s="150"/>
      <c r="G991" s="167"/>
      <c r="H991" s="167"/>
    </row>
    <row r="992" spans="1:8">
      <c r="A992" s="40"/>
      <c r="B992" s="198"/>
      <c r="D992" s="150"/>
      <c r="G992" s="167"/>
      <c r="H992" s="167"/>
    </row>
    <row r="993" spans="1:8">
      <c r="A993" s="40"/>
      <c r="B993" s="198"/>
      <c r="D993" s="150"/>
      <c r="G993" s="167"/>
      <c r="H993" s="167"/>
    </row>
    <row r="994" spans="1:8">
      <c r="A994" s="40"/>
      <c r="B994" s="198"/>
      <c r="D994" s="150"/>
      <c r="G994" s="167"/>
      <c r="H994" s="167"/>
    </row>
    <row r="995" spans="1:8">
      <c r="A995" s="40"/>
      <c r="B995" s="198"/>
      <c r="D995" s="150"/>
      <c r="G995" s="167"/>
      <c r="H995" s="167"/>
    </row>
    <row r="996" spans="1:8">
      <c r="A996" s="40"/>
      <c r="B996" s="198"/>
      <c r="D996" s="150"/>
      <c r="G996" s="167"/>
      <c r="H996" s="167"/>
    </row>
    <row r="997" spans="1:8">
      <c r="A997" s="40"/>
      <c r="B997" s="198"/>
      <c r="D997" s="150"/>
      <c r="G997" s="167"/>
      <c r="H997" s="167"/>
    </row>
    <row r="998" spans="1:8">
      <c r="A998" s="40"/>
      <c r="B998" s="198"/>
      <c r="D998" s="150"/>
      <c r="G998" s="167"/>
      <c r="H998" s="167"/>
    </row>
    <row r="999" spans="1:8">
      <c r="A999" s="40"/>
      <c r="B999" s="198"/>
      <c r="D999" s="150"/>
      <c r="G999" s="167"/>
      <c r="H999" s="167"/>
    </row>
    <row r="1000" spans="1:8">
      <c r="A1000" s="40"/>
      <c r="B1000" s="198"/>
      <c r="D1000" s="150"/>
      <c r="G1000" s="167"/>
      <c r="H1000" s="167"/>
    </row>
    <row r="1001" spans="1:8">
      <c r="A1001" s="40"/>
      <c r="B1001" s="198"/>
      <c r="D1001" s="150"/>
      <c r="G1001" s="167"/>
      <c r="H1001" s="167"/>
    </row>
    <row r="1002" spans="1:8">
      <c r="A1002" s="40"/>
      <c r="B1002" s="198"/>
      <c r="D1002" s="150"/>
      <c r="G1002" s="167"/>
      <c r="H1002" s="167"/>
    </row>
    <row r="1003" spans="1:8">
      <c r="A1003" s="40"/>
      <c r="B1003" s="198"/>
      <c r="D1003" s="150"/>
      <c r="G1003" s="167"/>
      <c r="H1003" s="167"/>
    </row>
    <row r="1004" spans="1:8">
      <c r="A1004" s="40"/>
      <c r="B1004" s="198"/>
      <c r="D1004" s="150"/>
      <c r="G1004" s="167"/>
      <c r="H1004" s="167"/>
    </row>
    <row r="1005" spans="1:8">
      <c r="A1005" s="40"/>
      <c r="B1005" s="198"/>
      <c r="D1005" s="150"/>
      <c r="G1005" s="167"/>
      <c r="H1005" s="167"/>
    </row>
    <row r="1006" spans="1:8">
      <c r="A1006" s="40"/>
      <c r="B1006" s="198"/>
      <c r="D1006" s="150"/>
      <c r="G1006" s="167"/>
      <c r="H1006" s="167"/>
    </row>
    <row r="1007" spans="1:8">
      <c r="A1007" s="40"/>
      <c r="B1007" s="198"/>
      <c r="D1007" s="150"/>
      <c r="G1007" s="167"/>
      <c r="H1007" s="167"/>
    </row>
    <row r="1008" spans="1:8">
      <c r="A1008" s="40"/>
      <c r="B1008" s="198"/>
      <c r="D1008" s="150"/>
      <c r="G1008" s="167"/>
      <c r="H1008" s="167"/>
    </row>
    <row r="1009" spans="1:8">
      <c r="A1009" s="40"/>
      <c r="B1009" s="198"/>
      <c r="D1009" s="150"/>
      <c r="G1009" s="167"/>
      <c r="H1009" s="167"/>
    </row>
    <row r="1010" spans="1:8">
      <c r="A1010" s="40"/>
      <c r="B1010" s="198"/>
      <c r="D1010" s="150"/>
      <c r="G1010" s="167"/>
      <c r="H1010" s="167"/>
    </row>
    <row r="1011" spans="1:8">
      <c r="A1011" s="40"/>
      <c r="B1011" s="198"/>
      <c r="D1011" s="150"/>
      <c r="G1011" s="167"/>
      <c r="H1011" s="167"/>
    </row>
    <row r="1012" spans="1:8">
      <c r="A1012" s="40"/>
      <c r="B1012" s="198"/>
      <c r="D1012" s="150"/>
      <c r="G1012" s="167"/>
      <c r="H1012" s="167"/>
    </row>
    <row r="1013" spans="1:8">
      <c r="A1013" s="40"/>
      <c r="B1013" s="198"/>
      <c r="D1013" s="150"/>
      <c r="G1013" s="167"/>
      <c r="H1013" s="167"/>
    </row>
    <row r="1014" spans="1:8">
      <c r="A1014" s="40"/>
      <c r="B1014" s="198"/>
      <c r="D1014" s="150"/>
      <c r="G1014" s="167"/>
      <c r="H1014" s="167"/>
    </row>
    <row r="1015" spans="1:8">
      <c r="A1015" s="40"/>
      <c r="B1015" s="198"/>
      <c r="D1015" s="150"/>
      <c r="G1015" s="167"/>
      <c r="H1015" s="167"/>
    </row>
    <row r="1016" spans="1:8">
      <c r="A1016" s="40"/>
      <c r="B1016" s="198"/>
      <c r="D1016" s="150"/>
      <c r="G1016" s="167"/>
      <c r="H1016" s="167"/>
    </row>
    <row r="1017" spans="1:8">
      <c r="A1017" s="40"/>
      <c r="B1017" s="198"/>
      <c r="D1017" s="150"/>
      <c r="G1017" s="167"/>
      <c r="H1017" s="167"/>
    </row>
    <row r="1018" spans="1:8">
      <c r="A1018" s="40"/>
      <c r="B1018" s="198"/>
      <c r="D1018" s="150"/>
      <c r="G1018" s="167"/>
      <c r="H1018" s="167"/>
    </row>
    <row r="1019" spans="1:8">
      <c r="A1019" s="40"/>
      <c r="B1019" s="198"/>
      <c r="D1019" s="150"/>
      <c r="G1019" s="167"/>
      <c r="H1019" s="167"/>
    </row>
    <row r="1020" spans="1:8">
      <c r="A1020" s="40"/>
      <c r="B1020" s="198"/>
      <c r="D1020" s="150"/>
      <c r="G1020" s="167"/>
      <c r="H1020" s="167"/>
    </row>
    <row r="1021" spans="1:8">
      <c r="A1021" s="40"/>
      <c r="B1021" s="198"/>
      <c r="D1021" s="150"/>
      <c r="G1021" s="167"/>
      <c r="H1021" s="167"/>
    </row>
    <row r="1022" spans="1:8">
      <c r="A1022" s="40"/>
      <c r="B1022" s="198"/>
      <c r="D1022" s="150"/>
      <c r="G1022" s="167"/>
      <c r="H1022" s="167"/>
    </row>
    <row r="1023" spans="1:8">
      <c r="A1023" s="40"/>
      <c r="B1023" s="198"/>
      <c r="D1023" s="150"/>
      <c r="G1023" s="167"/>
      <c r="H1023" s="167"/>
    </row>
  </sheetData>
  <autoFilter ref="A1:I395" xr:uid="{00000000-0009-0000-0000-000002000000}"/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6AA84F"/>
    <outlinePr summaryBelow="0" summaryRight="0"/>
  </sheetPr>
  <dimension ref="A1:AQ938"/>
  <sheetViews>
    <sheetView topLeftCell="A173" workbookViewId="0">
      <selection activeCell="F14" sqref="F14"/>
    </sheetView>
  </sheetViews>
  <sheetFormatPr baseColWidth="10" defaultColWidth="14.5" defaultRowHeight="15" customHeight="1"/>
  <cols>
    <col min="2" max="2" width="4.83203125" customWidth="1"/>
    <col min="3" max="3" width="12.33203125" customWidth="1"/>
    <col min="4" max="4" width="39.83203125" customWidth="1"/>
    <col min="5" max="5" width="18" customWidth="1"/>
    <col min="6" max="6" width="54.5" customWidth="1"/>
  </cols>
  <sheetData>
    <row r="1" spans="1:43" ht="19">
      <c r="A1" s="552" t="s">
        <v>913</v>
      </c>
      <c r="B1" s="552"/>
      <c r="C1" s="199"/>
      <c r="D1" s="200"/>
      <c r="E1" s="524" t="s">
        <v>1073</v>
      </c>
      <c r="F1" s="523" t="s">
        <v>1072</v>
      </c>
      <c r="G1" s="200"/>
      <c r="H1" s="201"/>
      <c r="I1" s="202"/>
      <c r="J1" s="203"/>
      <c r="K1" s="204" t="s">
        <v>914</v>
      </c>
      <c r="L1" s="205">
        <f>SUM(L2:L176)</f>
        <v>5292.9000000000005</v>
      </c>
      <c r="M1" s="213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</row>
    <row r="2" spans="1:43" s="520" customFormat="1" ht="32">
      <c r="A2" s="521" t="s">
        <v>1071</v>
      </c>
      <c r="B2" s="515"/>
      <c r="C2" s="516" t="s">
        <v>915</v>
      </c>
      <c r="D2" s="515" t="s">
        <v>916</v>
      </c>
      <c r="E2" s="524" t="s">
        <v>1074</v>
      </c>
      <c r="F2" s="514" t="s">
        <v>917</v>
      </c>
      <c r="G2" s="516" t="s">
        <v>918</v>
      </c>
      <c r="H2" s="516" t="s">
        <v>919</v>
      </c>
      <c r="I2" s="517" t="s">
        <v>920</v>
      </c>
      <c r="J2" s="553" t="s">
        <v>921</v>
      </c>
      <c r="K2" s="554"/>
      <c r="L2" s="555" t="s">
        <v>922</v>
      </c>
      <c r="M2" s="554"/>
      <c r="N2" s="515"/>
      <c r="O2" s="518"/>
      <c r="P2" s="518"/>
      <c r="Q2" s="518"/>
      <c r="R2" s="518"/>
      <c r="S2" s="518"/>
      <c r="T2" s="518"/>
      <c r="U2" s="518"/>
      <c r="V2" s="518"/>
      <c r="W2" s="518"/>
      <c r="X2" s="518"/>
      <c r="Y2" s="518"/>
      <c r="Z2" s="518"/>
      <c r="AA2" s="518"/>
      <c r="AB2" s="518"/>
      <c r="AC2" s="518"/>
      <c r="AD2" s="518"/>
      <c r="AE2" s="518"/>
      <c r="AF2" s="518"/>
      <c r="AG2" s="519"/>
      <c r="AH2" s="519"/>
      <c r="AI2" s="519"/>
      <c r="AJ2" s="519"/>
      <c r="AK2" s="519"/>
      <c r="AL2" s="519"/>
      <c r="AM2" s="519"/>
      <c r="AN2" s="519"/>
      <c r="AO2" s="519"/>
      <c r="AP2" s="519"/>
      <c r="AQ2" s="519"/>
    </row>
    <row r="3" spans="1:43" ht="16">
      <c r="A3" s="210" t="s">
        <v>16</v>
      </c>
      <c r="B3" s="211"/>
      <c r="C3" s="209">
        <v>625</v>
      </c>
      <c r="D3" s="189" t="s">
        <v>18</v>
      </c>
      <c r="E3" s="209"/>
      <c r="F3" s="212" t="s">
        <v>19</v>
      </c>
      <c r="G3" s="213">
        <v>16</v>
      </c>
      <c r="H3" s="214">
        <v>2</v>
      </c>
      <c r="I3" s="215">
        <f t="shared" ref="I3:I7" si="0">G3/C3</f>
        <v>2.5600000000000001E-2</v>
      </c>
      <c r="J3" s="216">
        <v>1250</v>
      </c>
      <c r="K3" s="217" t="s">
        <v>20</v>
      </c>
      <c r="L3" s="213">
        <v>32</v>
      </c>
      <c r="M3" s="189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</row>
    <row r="4" spans="1:43" ht="16">
      <c r="A4" s="209" t="s">
        <v>21</v>
      </c>
      <c r="B4" s="189"/>
      <c r="C4" s="209">
        <v>432</v>
      </c>
      <c r="D4" s="189" t="s">
        <v>23</v>
      </c>
      <c r="E4" s="218" t="s">
        <v>923</v>
      </c>
      <c r="F4" s="219" t="s">
        <v>24</v>
      </c>
      <c r="G4" s="213">
        <v>35</v>
      </c>
      <c r="H4" s="214">
        <v>1</v>
      </c>
      <c r="I4" s="215">
        <f t="shared" si="0"/>
        <v>8.1018518518518517E-2</v>
      </c>
      <c r="J4" s="220">
        <v>432</v>
      </c>
      <c r="K4" s="221" t="s">
        <v>25</v>
      </c>
      <c r="L4" s="222">
        <v>35</v>
      </c>
      <c r="M4" s="211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</row>
    <row r="5" spans="1:43" ht="16">
      <c r="A5" s="209" t="s">
        <v>26</v>
      </c>
      <c r="B5" s="189"/>
      <c r="C5" s="209">
        <v>500</v>
      </c>
      <c r="D5" s="189" t="s">
        <v>27</v>
      </c>
      <c r="E5" s="218" t="s">
        <v>923</v>
      </c>
      <c r="F5" s="219" t="s">
        <v>28</v>
      </c>
      <c r="G5" s="213">
        <v>15</v>
      </c>
      <c r="H5" s="214">
        <v>2</v>
      </c>
      <c r="I5" s="215">
        <f t="shared" si="0"/>
        <v>0.03</v>
      </c>
      <c r="J5" s="216">
        <v>1000</v>
      </c>
      <c r="K5" s="217" t="s">
        <v>20</v>
      </c>
      <c r="L5" s="213">
        <v>30</v>
      </c>
      <c r="M5" s="189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</row>
    <row r="6" spans="1:43" ht="16">
      <c r="A6" s="209" t="s">
        <v>29</v>
      </c>
      <c r="B6" s="189"/>
      <c r="C6" s="209">
        <v>656</v>
      </c>
      <c r="D6" s="189" t="s">
        <v>31</v>
      </c>
      <c r="E6" s="209"/>
      <c r="F6" s="212" t="s">
        <v>32</v>
      </c>
      <c r="G6" s="213">
        <v>20</v>
      </c>
      <c r="H6" s="214">
        <v>1</v>
      </c>
      <c r="I6" s="215">
        <f t="shared" si="0"/>
        <v>3.048780487804878E-2</v>
      </c>
      <c r="J6" s="216">
        <v>656</v>
      </c>
      <c r="K6" s="217" t="s">
        <v>33</v>
      </c>
      <c r="L6" s="213">
        <v>20</v>
      </c>
      <c r="M6" s="189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</row>
    <row r="7" spans="1:43" ht="16">
      <c r="A7" s="209" t="s">
        <v>34</v>
      </c>
      <c r="B7" s="189"/>
      <c r="C7" s="209">
        <v>800</v>
      </c>
      <c r="D7" s="189" t="s">
        <v>35</v>
      </c>
      <c r="E7" s="218" t="s">
        <v>923</v>
      </c>
      <c r="F7" s="219" t="s">
        <v>36</v>
      </c>
      <c r="G7" s="213">
        <v>51.6</v>
      </c>
      <c r="H7" s="214">
        <v>1</v>
      </c>
      <c r="I7" s="215">
        <f t="shared" si="0"/>
        <v>6.4500000000000002E-2</v>
      </c>
      <c r="J7" s="216">
        <v>800</v>
      </c>
      <c r="K7" s="217" t="s">
        <v>25</v>
      </c>
      <c r="L7" s="213">
        <f>G7*H7</f>
        <v>51.6</v>
      </c>
      <c r="M7" s="189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</row>
    <row r="8" spans="1:43" ht="16">
      <c r="A8" s="209" t="s">
        <v>37</v>
      </c>
      <c r="B8" s="189"/>
      <c r="C8" s="209">
        <v>1</v>
      </c>
      <c r="D8" s="189" t="s">
        <v>38</v>
      </c>
      <c r="E8" s="218" t="s">
        <v>923</v>
      </c>
      <c r="F8" s="219" t="s">
        <v>39</v>
      </c>
      <c r="G8" s="213">
        <v>12</v>
      </c>
      <c r="H8" s="214">
        <v>6</v>
      </c>
      <c r="I8" s="215">
        <v>9.33</v>
      </c>
      <c r="J8" s="216">
        <v>6</v>
      </c>
      <c r="K8" s="217" t="s">
        <v>25</v>
      </c>
      <c r="L8" s="213">
        <v>72</v>
      </c>
      <c r="M8" s="189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</row>
    <row r="9" spans="1:43" ht="16">
      <c r="A9" s="223" t="s">
        <v>40</v>
      </c>
      <c r="B9" s="189"/>
      <c r="C9" s="209">
        <v>21</v>
      </c>
      <c r="D9" s="189" t="s">
        <v>924</v>
      </c>
      <c r="E9" s="218" t="s">
        <v>923</v>
      </c>
      <c r="F9" s="219" t="s">
        <v>43</v>
      </c>
      <c r="G9" s="213">
        <v>12</v>
      </c>
      <c r="H9" s="214">
        <v>2</v>
      </c>
      <c r="I9" s="215">
        <v>0.56999999999999995</v>
      </c>
      <c r="J9" s="216">
        <v>42</v>
      </c>
      <c r="K9" s="217" t="s">
        <v>25</v>
      </c>
      <c r="L9" s="213">
        <v>24</v>
      </c>
      <c r="M9" s="189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</row>
    <row r="10" spans="1:43" ht="16">
      <c r="A10" s="209" t="s">
        <v>44</v>
      </c>
      <c r="B10" s="189"/>
      <c r="C10" s="209">
        <v>40</v>
      </c>
      <c r="D10" s="189" t="s">
        <v>46</v>
      </c>
      <c r="E10" s="218" t="s">
        <v>923</v>
      </c>
      <c r="F10" s="219" t="s">
        <v>47</v>
      </c>
      <c r="G10" s="213">
        <v>5</v>
      </c>
      <c r="H10" s="214">
        <v>3</v>
      </c>
      <c r="I10" s="215">
        <v>0.13</v>
      </c>
      <c r="J10" s="216">
        <v>120</v>
      </c>
      <c r="K10" s="217" t="s">
        <v>48</v>
      </c>
      <c r="L10" s="213">
        <v>15</v>
      </c>
      <c r="M10" s="189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</row>
    <row r="11" spans="1:43" ht="16">
      <c r="A11" s="209" t="s">
        <v>49</v>
      </c>
      <c r="B11" s="189"/>
      <c r="C11" s="209">
        <v>100</v>
      </c>
      <c r="D11" s="189" t="s">
        <v>51</v>
      </c>
      <c r="E11" s="218" t="s">
        <v>923</v>
      </c>
      <c r="F11" s="219" t="s">
        <v>52</v>
      </c>
      <c r="G11" s="213">
        <v>13</v>
      </c>
      <c r="H11" s="214">
        <v>1</v>
      </c>
      <c r="I11" s="215">
        <v>0.13</v>
      </c>
      <c r="J11" s="216">
        <v>100</v>
      </c>
      <c r="K11" s="217" t="s">
        <v>48</v>
      </c>
      <c r="L11" s="213">
        <v>13</v>
      </c>
      <c r="M11" s="189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</row>
    <row r="12" spans="1:43" ht="16">
      <c r="A12" s="209" t="s">
        <v>53</v>
      </c>
      <c r="B12" s="189"/>
      <c r="C12" s="209">
        <v>900</v>
      </c>
      <c r="D12" s="189" t="s">
        <v>54</v>
      </c>
      <c r="E12" s="218" t="s">
        <v>923</v>
      </c>
      <c r="F12" s="219" t="s">
        <v>55</v>
      </c>
      <c r="G12" s="213">
        <v>11</v>
      </c>
      <c r="H12" s="214">
        <v>1</v>
      </c>
      <c r="I12" s="215">
        <v>0.01</v>
      </c>
      <c r="J12" s="216">
        <v>900</v>
      </c>
      <c r="K12" s="217" t="s">
        <v>48</v>
      </c>
      <c r="L12" s="213">
        <v>11</v>
      </c>
      <c r="M12" s="189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</row>
    <row r="13" spans="1:43" ht="16">
      <c r="A13" s="209" t="s">
        <v>53</v>
      </c>
      <c r="B13" s="189"/>
      <c r="C13" s="209">
        <v>600</v>
      </c>
      <c r="D13" s="189" t="s">
        <v>154</v>
      </c>
      <c r="E13" s="218" t="s">
        <v>923</v>
      </c>
      <c r="F13" s="219" t="s">
        <v>155</v>
      </c>
      <c r="G13" s="213">
        <v>9</v>
      </c>
      <c r="H13" s="214">
        <v>4</v>
      </c>
      <c r="I13" s="215">
        <v>0.02</v>
      </c>
      <c r="J13" s="216">
        <v>2400</v>
      </c>
      <c r="K13" s="217" t="s">
        <v>48</v>
      </c>
      <c r="L13" s="213">
        <v>36</v>
      </c>
      <c r="M13" s="189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</row>
    <row r="14" spans="1:43" ht="16">
      <c r="A14" s="209" t="s">
        <v>56</v>
      </c>
      <c r="B14" s="189"/>
      <c r="C14" s="209">
        <v>1</v>
      </c>
      <c r="D14" s="189" t="s">
        <v>925</v>
      </c>
      <c r="E14" s="218" t="s">
        <v>923</v>
      </c>
      <c r="F14" s="189"/>
      <c r="G14" s="213">
        <v>2.86</v>
      </c>
      <c r="H14" s="214">
        <v>12</v>
      </c>
      <c r="I14" s="215">
        <f>G14/C14</f>
        <v>2.86</v>
      </c>
      <c r="J14" s="216">
        <v>12</v>
      </c>
      <c r="K14" s="217" t="s">
        <v>12</v>
      </c>
      <c r="L14" s="213">
        <f t="shared" ref="L14:L17" si="1">G14*H14</f>
        <v>34.32</v>
      </c>
      <c r="M14" s="189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</row>
    <row r="15" spans="1:43" ht="16">
      <c r="A15" s="209" t="s">
        <v>61</v>
      </c>
      <c r="B15" s="189"/>
      <c r="C15" s="209">
        <v>3300</v>
      </c>
      <c r="D15" s="432" t="s">
        <v>1075</v>
      </c>
      <c r="E15" s="209"/>
      <c r="F15" s="224" t="s">
        <v>63</v>
      </c>
      <c r="G15" s="206">
        <v>23</v>
      </c>
      <c r="H15" s="214">
        <v>2</v>
      </c>
      <c r="I15" s="215">
        <v>0.01</v>
      </c>
      <c r="J15" s="216">
        <v>6600</v>
      </c>
      <c r="K15" s="217" t="s">
        <v>48</v>
      </c>
      <c r="L15" s="213">
        <f t="shared" si="1"/>
        <v>46</v>
      </c>
      <c r="M15" s="224" t="s">
        <v>63</v>
      </c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</row>
    <row r="16" spans="1:43" ht="16">
      <c r="A16" s="209" t="s">
        <v>64</v>
      </c>
      <c r="B16" s="189"/>
      <c r="C16" s="209">
        <v>1680</v>
      </c>
      <c r="D16" s="189" t="s">
        <v>65</v>
      </c>
      <c r="E16" s="218" t="s">
        <v>923</v>
      </c>
      <c r="F16" s="219" t="s">
        <v>66</v>
      </c>
      <c r="G16" s="213">
        <v>11</v>
      </c>
      <c r="H16" s="214">
        <v>1</v>
      </c>
      <c r="I16" s="215">
        <v>0.01</v>
      </c>
      <c r="J16" s="216">
        <v>1680</v>
      </c>
      <c r="K16" s="217" t="s">
        <v>48</v>
      </c>
      <c r="L16" s="213">
        <f t="shared" si="1"/>
        <v>11</v>
      </c>
      <c r="M16" s="189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</row>
    <row r="17" spans="1:43" ht="16">
      <c r="A17" s="209" t="s">
        <v>67</v>
      </c>
      <c r="B17" s="189"/>
      <c r="C17" s="209">
        <v>1000</v>
      </c>
      <c r="D17" s="189" t="s">
        <v>927</v>
      </c>
      <c r="E17" s="209"/>
      <c r="F17" s="219" t="s">
        <v>69</v>
      </c>
      <c r="G17" s="213">
        <v>6.59</v>
      </c>
      <c r="H17" s="214">
        <v>1</v>
      </c>
      <c r="I17" s="215">
        <v>0.01</v>
      </c>
      <c r="J17" s="216">
        <v>1000</v>
      </c>
      <c r="K17" s="217" t="s">
        <v>48</v>
      </c>
      <c r="L17" s="213">
        <f t="shared" si="1"/>
        <v>6.59</v>
      </c>
      <c r="M17" s="189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</row>
    <row r="18" spans="1:43" ht="16">
      <c r="A18" s="209" t="s">
        <v>71</v>
      </c>
      <c r="B18" s="189"/>
      <c r="C18" s="209">
        <v>180</v>
      </c>
      <c r="D18" s="189" t="s">
        <v>72</v>
      </c>
      <c r="E18" s="218" t="s">
        <v>923</v>
      </c>
      <c r="F18" s="219" t="s">
        <v>73</v>
      </c>
      <c r="G18" s="213">
        <v>9</v>
      </c>
      <c r="H18" s="214">
        <v>1</v>
      </c>
      <c r="I18" s="215">
        <v>0.05</v>
      </c>
      <c r="J18" s="216">
        <v>180</v>
      </c>
      <c r="K18" s="217" t="s">
        <v>48</v>
      </c>
      <c r="L18" s="213">
        <v>9</v>
      </c>
      <c r="M18" s="189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</row>
    <row r="19" spans="1:43" ht="16">
      <c r="A19" s="209" t="s">
        <v>74</v>
      </c>
      <c r="B19" s="189"/>
      <c r="C19" s="209">
        <v>984</v>
      </c>
      <c r="D19" s="189" t="s">
        <v>75</v>
      </c>
      <c r="E19" s="218" t="s">
        <v>923</v>
      </c>
      <c r="F19" s="219" t="s">
        <v>76</v>
      </c>
      <c r="G19" s="213">
        <v>10</v>
      </c>
      <c r="H19" s="214">
        <v>1</v>
      </c>
      <c r="I19" s="215">
        <v>0.01</v>
      </c>
      <c r="J19" s="216">
        <v>984</v>
      </c>
      <c r="K19" s="217" t="s">
        <v>33</v>
      </c>
      <c r="L19" s="213">
        <v>10</v>
      </c>
      <c r="M19" s="189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</row>
    <row r="20" spans="1:43" ht="16">
      <c r="A20" s="209" t="s">
        <v>77</v>
      </c>
      <c r="B20" s="189"/>
      <c r="C20" s="209">
        <v>350</v>
      </c>
      <c r="D20" s="189" t="s">
        <v>78</v>
      </c>
      <c r="E20" s="218" t="s">
        <v>923</v>
      </c>
      <c r="F20" s="219" t="s">
        <v>79</v>
      </c>
      <c r="G20" s="213">
        <v>9.65</v>
      </c>
      <c r="H20" s="214">
        <v>1</v>
      </c>
      <c r="I20" s="215">
        <f>G20/350</f>
        <v>2.7571428571428573E-2</v>
      </c>
      <c r="J20" s="216">
        <v>350</v>
      </c>
      <c r="K20" s="217" t="s">
        <v>20</v>
      </c>
      <c r="L20" s="213">
        <f>G20</f>
        <v>9.65</v>
      </c>
      <c r="M20" s="189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</row>
    <row r="21" spans="1:43" ht="16">
      <c r="A21" s="209" t="s">
        <v>80</v>
      </c>
      <c r="B21" s="189"/>
      <c r="C21" s="209">
        <v>15</v>
      </c>
      <c r="D21" s="189" t="s">
        <v>82</v>
      </c>
      <c r="E21" s="218" t="s">
        <v>923</v>
      </c>
      <c r="F21" s="219" t="s">
        <v>83</v>
      </c>
      <c r="G21" s="213">
        <v>8</v>
      </c>
      <c r="H21" s="214">
        <v>2</v>
      </c>
      <c r="I21" s="215">
        <v>0.53</v>
      </c>
      <c r="J21" s="216">
        <v>30</v>
      </c>
      <c r="K21" s="217" t="s">
        <v>25</v>
      </c>
      <c r="L21" s="213">
        <v>16</v>
      </c>
      <c r="M21" s="189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</row>
    <row r="22" spans="1:43" ht="16">
      <c r="A22" s="209" t="s">
        <v>84</v>
      </c>
      <c r="B22" s="189"/>
      <c r="C22" s="209">
        <v>10</v>
      </c>
      <c r="D22" s="433" t="s">
        <v>85</v>
      </c>
      <c r="E22" s="218" t="s">
        <v>923</v>
      </c>
      <c r="F22" s="219" t="s">
        <v>86</v>
      </c>
      <c r="G22" s="213">
        <v>22</v>
      </c>
      <c r="H22" s="214">
        <v>3</v>
      </c>
      <c r="I22" s="215">
        <v>2.2000000000000002</v>
      </c>
      <c r="J22" s="216">
        <v>30</v>
      </c>
      <c r="K22" s="217" t="s">
        <v>25</v>
      </c>
      <c r="L22" s="213">
        <v>66</v>
      </c>
      <c r="M22" s="189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</row>
    <row r="23" spans="1:43" ht="16">
      <c r="A23" s="209" t="s">
        <v>87</v>
      </c>
      <c r="B23" s="189"/>
      <c r="C23" s="209">
        <v>300</v>
      </c>
      <c r="D23" s="189" t="s">
        <v>563</v>
      </c>
      <c r="E23" s="486" t="s">
        <v>1069</v>
      </c>
      <c r="F23" s="219" t="s">
        <v>89</v>
      </c>
      <c r="G23" s="213">
        <v>12</v>
      </c>
      <c r="H23" s="214">
        <v>1</v>
      </c>
      <c r="I23" s="215">
        <v>0.04</v>
      </c>
      <c r="J23" s="216">
        <v>300</v>
      </c>
      <c r="K23" s="217" t="s">
        <v>25</v>
      </c>
      <c r="L23" s="213">
        <v>12</v>
      </c>
      <c r="M23" s="189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</row>
    <row r="24" spans="1:43" ht="16">
      <c r="A24" s="209" t="s">
        <v>90</v>
      </c>
      <c r="B24" s="189"/>
      <c r="C24" s="209">
        <v>100</v>
      </c>
      <c r="D24" s="189" t="s">
        <v>91</v>
      </c>
      <c r="E24" s="218" t="s">
        <v>923</v>
      </c>
      <c r="F24" s="219" t="s">
        <v>92</v>
      </c>
      <c r="G24" s="213">
        <v>21</v>
      </c>
      <c r="H24" s="214">
        <v>1</v>
      </c>
      <c r="I24" s="215">
        <v>0.21</v>
      </c>
      <c r="J24" s="216">
        <v>100</v>
      </c>
      <c r="K24" s="217" t="s">
        <v>93</v>
      </c>
      <c r="L24" s="213">
        <v>21</v>
      </c>
      <c r="M24" s="189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</row>
    <row r="25" spans="1:43" ht="16">
      <c r="A25" s="209" t="s">
        <v>94</v>
      </c>
      <c r="B25" s="189"/>
      <c r="C25" s="209">
        <v>150</v>
      </c>
      <c r="D25" s="189" t="s">
        <v>96</v>
      </c>
      <c r="E25" s="209"/>
      <c r="F25" s="219" t="s">
        <v>97</v>
      </c>
      <c r="G25" s="213">
        <v>10</v>
      </c>
      <c r="H25" s="214">
        <v>2</v>
      </c>
      <c r="I25" s="215">
        <v>7.0000000000000007E-2</v>
      </c>
      <c r="J25" s="216">
        <v>300</v>
      </c>
      <c r="K25" s="217" t="s">
        <v>48</v>
      </c>
      <c r="L25" s="213">
        <v>20</v>
      </c>
      <c r="M25" s="189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</row>
    <row r="26" spans="1:43" ht="16">
      <c r="A26" s="209" t="s">
        <v>98</v>
      </c>
      <c r="B26" s="189"/>
      <c r="C26" s="209">
        <v>2200</v>
      </c>
      <c r="D26" s="189" t="s">
        <v>102</v>
      </c>
      <c r="E26" s="218" t="s">
        <v>923</v>
      </c>
      <c r="F26" s="219" t="s">
        <v>103</v>
      </c>
      <c r="G26" s="213">
        <v>13</v>
      </c>
      <c r="H26" s="214">
        <v>1</v>
      </c>
      <c r="I26" s="215">
        <v>0.01</v>
      </c>
      <c r="J26" s="216">
        <v>2200</v>
      </c>
      <c r="K26" s="217" t="s">
        <v>48</v>
      </c>
      <c r="L26" s="213">
        <v>13</v>
      </c>
      <c r="M26" s="189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</row>
    <row r="27" spans="1:43" ht="16">
      <c r="A27" s="209" t="s">
        <v>104</v>
      </c>
      <c r="B27" s="189"/>
      <c r="C27" s="209">
        <v>1200</v>
      </c>
      <c r="D27" s="189" t="s">
        <v>564</v>
      </c>
      <c r="E27" s="218" t="s">
        <v>923</v>
      </c>
      <c r="F27" s="219" t="s">
        <v>105</v>
      </c>
      <c r="G27" s="213">
        <v>32</v>
      </c>
      <c r="H27" s="214">
        <v>2</v>
      </c>
      <c r="I27" s="215">
        <v>0.03</v>
      </c>
      <c r="J27" s="216">
        <v>2400</v>
      </c>
      <c r="K27" s="217" t="s">
        <v>25</v>
      </c>
      <c r="L27" s="213">
        <v>64</v>
      </c>
      <c r="M27" s="189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</row>
    <row r="28" spans="1:43" ht="16">
      <c r="A28" s="209" t="s">
        <v>106</v>
      </c>
      <c r="B28" s="189"/>
      <c r="C28" s="209">
        <v>5</v>
      </c>
      <c r="D28" s="189" t="s">
        <v>108</v>
      </c>
      <c r="E28" s="209"/>
      <c r="F28" s="219" t="s">
        <v>109</v>
      </c>
      <c r="G28" s="213">
        <v>6</v>
      </c>
      <c r="H28" s="214">
        <v>1</v>
      </c>
      <c r="I28" s="215">
        <v>1.2</v>
      </c>
      <c r="J28" s="216">
        <v>5</v>
      </c>
      <c r="K28" s="217" t="s">
        <v>110</v>
      </c>
      <c r="L28" s="213">
        <v>6</v>
      </c>
      <c r="M28" s="189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</row>
    <row r="29" spans="1:43" ht="16">
      <c r="A29" s="209" t="s">
        <v>111</v>
      </c>
      <c r="B29" s="189"/>
      <c r="C29" s="209">
        <v>4</v>
      </c>
      <c r="D29" s="189" t="s">
        <v>112</v>
      </c>
      <c r="E29" s="209"/>
      <c r="F29" s="219" t="s">
        <v>113</v>
      </c>
      <c r="G29" s="213">
        <v>10</v>
      </c>
      <c r="H29" s="214">
        <v>1</v>
      </c>
      <c r="I29" s="215">
        <v>2.5</v>
      </c>
      <c r="J29" s="216">
        <v>4</v>
      </c>
      <c r="K29" s="217" t="s">
        <v>110</v>
      </c>
      <c r="L29" s="213">
        <v>10</v>
      </c>
      <c r="M29" s="189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</row>
    <row r="30" spans="1:43" ht="16">
      <c r="A30" s="209" t="s">
        <v>114</v>
      </c>
      <c r="B30" s="189"/>
      <c r="C30" s="209">
        <v>230</v>
      </c>
      <c r="D30" s="189" t="s">
        <v>115</v>
      </c>
      <c r="E30" s="218" t="s">
        <v>923</v>
      </c>
      <c r="F30" s="219" t="s">
        <v>116</v>
      </c>
      <c r="G30" s="225">
        <v>16.66</v>
      </c>
      <c r="H30" s="214">
        <v>1</v>
      </c>
      <c r="I30" s="226">
        <f>SUM(G30/C30)</f>
        <v>7.2434782608695653E-2</v>
      </c>
      <c r="J30" s="216">
        <f>C30*H30</f>
        <v>230</v>
      </c>
      <c r="K30" s="217" t="s">
        <v>48</v>
      </c>
      <c r="L30" s="213">
        <f>G30*H30</f>
        <v>16.66</v>
      </c>
      <c r="M30" s="189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</row>
    <row r="31" spans="1:43" ht="16">
      <c r="A31" s="209" t="s">
        <v>118</v>
      </c>
      <c r="B31" s="189"/>
      <c r="C31" s="209">
        <v>1650</v>
      </c>
      <c r="D31" s="189" t="s">
        <v>119</v>
      </c>
      <c r="E31" s="209"/>
      <c r="F31" s="219" t="s">
        <v>120</v>
      </c>
      <c r="G31" s="213">
        <v>5</v>
      </c>
      <c r="H31" s="214">
        <v>1</v>
      </c>
      <c r="I31" s="215">
        <v>0</v>
      </c>
      <c r="J31" s="216">
        <v>1650</v>
      </c>
      <c r="K31" s="217" t="s">
        <v>48</v>
      </c>
      <c r="L31" s="213">
        <v>5</v>
      </c>
      <c r="M31" s="189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</row>
    <row r="32" spans="1:43" ht="16">
      <c r="A32" s="209" t="s">
        <v>121</v>
      </c>
      <c r="B32" s="189"/>
      <c r="C32" s="209">
        <v>475</v>
      </c>
      <c r="D32" s="189" t="s">
        <v>122</v>
      </c>
      <c r="E32" s="218" t="s">
        <v>923</v>
      </c>
      <c r="F32" s="219" t="s">
        <v>123</v>
      </c>
      <c r="G32" s="227">
        <v>5</v>
      </c>
      <c r="H32" s="214">
        <v>2</v>
      </c>
      <c r="I32" s="215">
        <v>0.01</v>
      </c>
      <c r="J32" s="216">
        <v>950</v>
      </c>
      <c r="K32" s="217" t="s">
        <v>33</v>
      </c>
      <c r="L32" s="213">
        <v>10</v>
      </c>
      <c r="M32" s="189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</row>
    <row r="33" spans="1:43" ht="16">
      <c r="A33" s="209" t="s">
        <v>124</v>
      </c>
      <c r="B33" s="189"/>
      <c r="C33" s="209">
        <v>384</v>
      </c>
      <c r="D33" s="189" t="s">
        <v>126</v>
      </c>
      <c r="E33" s="218" t="s">
        <v>923</v>
      </c>
      <c r="F33" s="219" t="s">
        <v>127</v>
      </c>
      <c r="G33" s="213">
        <v>42</v>
      </c>
      <c r="H33" s="214">
        <v>1</v>
      </c>
      <c r="I33" s="215">
        <v>0.11</v>
      </c>
      <c r="J33" s="216">
        <v>384</v>
      </c>
      <c r="K33" s="217" t="s">
        <v>128</v>
      </c>
      <c r="L33" s="213">
        <v>42</v>
      </c>
      <c r="M33" s="189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</row>
    <row r="34" spans="1:43" ht="16">
      <c r="A34" s="209" t="s">
        <v>928</v>
      </c>
      <c r="B34" s="189"/>
      <c r="C34" s="209">
        <v>240</v>
      </c>
      <c r="D34" s="189" t="s">
        <v>929</v>
      </c>
      <c r="E34" s="218" t="s">
        <v>923</v>
      </c>
      <c r="F34" s="219" t="s">
        <v>930</v>
      </c>
      <c r="G34" s="213">
        <v>40</v>
      </c>
      <c r="H34" s="214">
        <v>1</v>
      </c>
      <c r="I34" s="215">
        <v>0.17</v>
      </c>
      <c r="J34" s="216">
        <v>240</v>
      </c>
      <c r="K34" s="217" t="s">
        <v>25</v>
      </c>
      <c r="L34" s="213">
        <v>40</v>
      </c>
      <c r="M34" s="189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</row>
    <row r="35" spans="1:43" ht="16">
      <c r="A35" s="209" t="s">
        <v>129</v>
      </c>
      <c r="B35" s="189"/>
      <c r="C35" s="209">
        <v>36</v>
      </c>
      <c r="D35" s="189" t="s">
        <v>130</v>
      </c>
      <c r="E35" s="218" t="s">
        <v>923</v>
      </c>
      <c r="F35" s="219" t="s">
        <v>131</v>
      </c>
      <c r="G35" s="213">
        <v>39</v>
      </c>
      <c r="H35" s="214">
        <v>1</v>
      </c>
      <c r="I35" s="215">
        <v>1.08</v>
      </c>
      <c r="J35" s="216">
        <v>36</v>
      </c>
      <c r="K35" s="217" t="s">
        <v>25</v>
      </c>
      <c r="L35" s="213">
        <v>39</v>
      </c>
      <c r="M35" s="189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</row>
    <row r="36" spans="1:43" ht="16">
      <c r="A36" s="209" t="s">
        <v>132</v>
      </c>
      <c r="B36" s="189"/>
      <c r="C36" s="209">
        <v>200</v>
      </c>
      <c r="D36" s="189" t="s">
        <v>134</v>
      </c>
      <c r="E36" s="218" t="s">
        <v>923</v>
      </c>
      <c r="F36" s="34" t="s">
        <v>135</v>
      </c>
      <c r="G36" s="213">
        <v>16</v>
      </c>
      <c r="H36" s="214">
        <v>2</v>
      </c>
      <c r="I36" s="215">
        <v>0.08</v>
      </c>
      <c r="J36" s="216">
        <v>400</v>
      </c>
      <c r="K36" s="217" t="s">
        <v>33</v>
      </c>
      <c r="L36" s="213">
        <v>32</v>
      </c>
      <c r="M36" s="189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</row>
    <row r="37" spans="1:43" ht="16">
      <c r="A37" s="209" t="s">
        <v>136</v>
      </c>
      <c r="B37" s="189"/>
      <c r="C37" s="209">
        <v>400</v>
      </c>
      <c r="D37" s="189" t="s">
        <v>137</v>
      </c>
      <c r="E37" s="486" t="s">
        <v>1069</v>
      </c>
      <c r="F37" s="34" t="s">
        <v>138</v>
      </c>
      <c r="G37" s="213">
        <v>11</v>
      </c>
      <c r="H37" s="214">
        <v>1</v>
      </c>
      <c r="I37" s="215">
        <v>0.03</v>
      </c>
      <c r="J37" s="216">
        <v>400</v>
      </c>
      <c r="K37" s="217" t="s">
        <v>25</v>
      </c>
      <c r="L37" s="213">
        <v>11</v>
      </c>
      <c r="M37" s="189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</row>
    <row r="38" spans="1:43" ht="16">
      <c r="A38" s="209" t="s">
        <v>139</v>
      </c>
      <c r="B38" s="189"/>
      <c r="C38" s="209">
        <v>400</v>
      </c>
      <c r="D38" s="189" t="s">
        <v>140</v>
      </c>
      <c r="E38" s="486" t="s">
        <v>1069</v>
      </c>
      <c r="F38" s="219" t="s">
        <v>141</v>
      </c>
      <c r="G38" s="213">
        <v>7</v>
      </c>
      <c r="H38" s="214">
        <v>2</v>
      </c>
      <c r="I38" s="215">
        <v>0.02</v>
      </c>
      <c r="J38" s="216">
        <v>800</v>
      </c>
      <c r="K38" s="217" t="s">
        <v>25</v>
      </c>
      <c r="L38" s="213">
        <v>14</v>
      </c>
      <c r="M38" s="189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</row>
    <row r="39" spans="1:43" ht="16">
      <c r="A39" s="209" t="s">
        <v>142</v>
      </c>
      <c r="B39" s="189"/>
      <c r="C39" s="209">
        <v>1300</v>
      </c>
      <c r="D39" s="189" t="s">
        <v>568</v>
      </c>
      <c r="E39" s="209"/>
      <c r="F39" s="219" t="s">
        <v>144</v>
      </c>
      <c r="G39" s="213">
        <v>22</v>
      </c>
      <c r="H39" s="214">
        <v>1</v>
      </c>
      <c r="I39" s="215">
        <v>0.02</v>
      </c>
      <c r="J39" s="216">
        <v>1300</v>
      </c>
      <c r="K39" s="217" t="s">
        <v>93</v>
      </c>
      <c r="L39" s="213">
        <v>22</v>
      </c>
      <c r="M39" s="189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</row>
    <row r="40" spans="1:43" ht="16">
      <c r="A40" s="223" t="s">
        <v>104</v>
      </c>
      <c r="B40" s="189"/>
      <c r="C40" s="223">
        <v>1200</v>
      </c>
      <c r="D40" s="189" t="s">
        <v>100</v>
      </c>
      <c r="E40" s="218" t="s">
        <v>923</v>
      </c>
      <c r="F40" s="189" t="s">
        <v>926</v>
      </c>
      <c r="G40" s="189">
        <v>9.41</v>
      </c>
      <c r="H40" s="214">
        <v>4</v>
      </c>
      <c r="I40" s="226">
        <f t="shared" ref="I40:I43" si="2">SUM(G40/C40)</f>
        <v>7.8416666666666669E-3</v>
      </c>
      <c r="J40" s="216">
        <f t="shared" ref="J40:J43" si="3">C40*H40</f>
        <v>4800</v>
      </c>
      <c r="K40" s="217" t="s">
        <v>48</v>
      </c>
      <c r="L40" s="213">
        <f t="shared" ref="L40:L43" si="4">G40*H40</f>
        <v>37.64</v>
      </c>
      <c r="M40" s="189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</row>
    <row r="41" spans="1:43" ht="16">
      <c r="A41" s="228" t="s">
        <v>145</v>
      </c>
      <c r="B41" s="189"/>
      <c r="C41" s="209">
        <v>12</v>
      </c>
      <c r="D41" s="189" t="s">
        <v>669</v>
      </c>
      <c r="E41" s="218" t="s">
        <v>923</v>
      </c>
      <c r="F41" s="189" t="s">
        <v>926</v>
      </c>
      <c r="G41" s="229">
        <v>14.24</v>
      </c>
      <c r="H41" s="214">
        <v>3</v>
      </c>
      <c r="I41" s="226">
        <f t="shared" si="2"/>
        <v>1.1866666666666668</v>
      </c>
      <c r="J41" s="216">
        <f t="shared" si="3"/>
        <v>36</v>
      </c>
      <c r="K41" s="217" t="s">
        <v>48</v>
      </c>
      <c r="L41" s="213">
        <f t="shared" si="4"/>
        <v>42.72</v>
      </c>
      <c r="M41" s="189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</row>
    <row r="42" spans="1:43" ht="16">
      <c r="A42" s="228" t="s">
        <v>147</v>
      </c>
      <c r="B42" s="189"/>
      <c r="C42" s="228">
        <v>1</v>
      </c>
      <c r="D42" s="189" t="s">
        <v>149</v>
      </c>
      <c r="E42" s="218" t="s">
        <v>923</v>
      </c>
      <c r="F42" s="189" t="s">
        <v>926</v>
      </c>
      <c r="G42" s="189">
        <v>3.12</v>
      </c>
      <c r="H42" s="214">
        <v>6</v>
      </c>
      <c r="I42" s="202">
        <f t="shared" si="2"/>
        <v>3.12</v>
      </c>
      <c r="J42" s="216">
        <f t="shared" si="3"/>
        <v>6</v>
      </c>
      <c r="K42" s="217" t="s">
        <v>48</v>
      </c>
      <c r="L42" s="213">
        <f t="shared" si="4"/>
        <v>18.72</v>
      </c>
      <c r="M42" s="189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</row>
    <row r="43" spans="1:43" ht="16">
      <c r="A43" s="228" t="s">
        <v>150</v>
      </c>
      <c r="B43" s="189"/>
      <c r="C43" s="209">
        <v>1</v>
      </c>
      <c r="D43" s="189" t="s">
        <v>931</v>
      </c>
      <c r="E43" s="218" t="s">
        <v>923</v>
      </c>
      <c r="F43" s="189" t="s">
        <v>926</v>
      </c>
      <c r="G43" s="189">
        <v>1.34</v>
      </c>
      <c r="H43" s="214">
        <v>1</v>
      </c>
      <c r="I43" s="202">
        <f t="shared" si="2"/>
        <v>1.34</v>
      </c>
      <c r="J43" s="216">
        <f t="shared" si="3"/>
        <v>1</v>
      </c>
      <c r="K43" s="217" t="s">
        <v>48</v>
      </c>
      <c r="L43" s="213">
        <f t="shared" si="4"/>
        <v>1.34</v>
      </c>
      <c r="M43" s="189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</row>
    <row r="44" spans="1:43">
      <c r="A44" s="209" t="s">
        <v>156</v>
      </c>
      <c r="B44" s="189"/>
      <c r="C44" s="230">
        <v>1</v>
      </c>
      <c r="D44" s="522" t="s">
        <v>157</v>
      </c>
      <c r="E44" s="231"/>
      <c r="F44" s="232" t="s">
        <v>158</v>
      </c>
      <c r="G44" s="233"/>
      <c r="H44" s="234">
        <v>1</v>
      </c>
      <c r="I44" s="235"/>
      <c r="J44" s="236">
        <v>1</v>
      </c>
      <c r="K44" s="237" t="s">
        <v>70</v>
      </c>
      <c r="L44" s="225">
        <v>9.9499999999999993</v>
      </c>
      <c r="M44" s="238"/>
      <c r="N44" s="238"/>
      <c r="O44" s="238"/>
      <c r="P44" s="238"/>
      <c r="Q44" s="238"/>
      <c r="R44" s="238"/>
      <c r="S44" s="238"/>
      <c r="T44" s="23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239"/>
      <c r="AH44" s="239"/>
      <c r="AI44" s="239"/>
      <c r="AJ44" s="239"/>
      <c r="AK44" s="239"/>
      <c r="AL44" s="239"/>
      <c r="AM44" s="239"/>
      <c r="AN44" s="239"/>
      <c r="AO44" s="239"/>
      <c r="AP44" s="239"/>
      <c r="AQ44" s="239"/>
    </row>
    <row r="45" spans="1:43" ht="16">
      <c r="A45" s="209" t="s">
        <v>159</v>
      </c>
      <c r="B45" s="189"/>
      <c r="C45" s="209">
        <v>250</v>
      </c>
      <c r="D45" s="189" t="s">
        <v>160</v>
      </c>
      <c r="E45" s="486" t="s">
        <v>1069</v>
      </c>
      <c r="F45" s="219" t="s">
        <v>161</v>
      </c>
      <c r="G45" s="213">
        <v>16</v>
      </c>
      <c r="H45" s="214">
        <v>2</v>
      </c>
      <c r="I45" s="215">
        <v>0.06</v>
      </c>
      <c r="J45" s="216">
        <v>500</v>
      </c>
      <c r="K45" s="217" t="s">
        <v>25</v>
      </c>
      <c r="L45" s="213">
        <v>32</v>
      </c>
      <c r="M45" s="189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</row>
    <row r="46" spans="1:43">
      <c r="A46" s="209" t="s">
        <v>162</v>
      </c>
      <c r="B46" s="189"/>
      <c r="C46" s="230">
        <v>500</v>
      </c>
      <c r="D46" s="189" t="s">
        <v>163</v>
      </c>
      <c r="E46" s="238"/>
      <c r="F46" s="232" t="s">
        <v>164</v>
      </c>
      <c r="G46" s="233">
        <v>4.25</v>
      </c>
      <c r="H46" s="234">
        <v>1</v>
      </c>
      <c r="I46" s="235"/>
      <c r="J46" s="236">
        <v>500</v>
      </c>
      <c r="K46" s="237" t="s">
        <v>25</v>
      </c>
      <c r="L46" s="225">
        <f>(G46*H46)</f>
        <v>4.25</v>
      </c>
      <c r="M46" s="238"/>
      <c r="N46" s="238"/>
      <c r="O46" s="238"/>
      <c r="P46" s="238"/>
      <c r="Q46" s="238"/>
      <c r="R46" s="238"/>
      <c r="S46" s="238"/>
      <c r="T46" s="23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239"/>
      <c r="AH46" s="239"/>
      <c r="AI46" s="239"/>
      <c r="AJ46" s="239"/>
      <c r="AK46" s="239"/>
      <c r="AL46" s="239"/>
      <c r="AM46" s="239"/>
      <c r="AN46" s="239"/>
      <c r="AO46" s="239"/>
      <c r="AP46" s="239"/>
      <c r="AQ46" s="239"/>
    </row>
    <row r="47" spans="1:43" ht="16">
      <c r="A47" s="209" t="s">
        <v>165</v>
      </c>
      <c r="B47" s="189"/>
      <c r="C47" s="209">
        <v>20</v>
      </c>
      <c r="D47" s="189" t="s">
        <v>166</v>
      </c>
      <c r="E47" s="218" t="s">
        <v>923</v>
      </c>
      <c r="F47" s="219" t="s">
        <v>167</v>
      </c>
      <c r="G47" s="213">
        <v>6</v>
      </c>
      <c r="H47" s="214">
        <v>5</v>
      </c>
      <c r="I47" s="215">
        <v>0.3</v>
      </c>
      <c r="J47" s="216">
        <v>100</v>
      </c>
      <c r="K47" s="217" t="s">
        <v>25</v>
      </c>
      <c r="L47" s="213">
        <v>30</v>
      </c>
      <c r="M47" s="189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</row>
    <row r="48" spans="1:43" ht="16">
      <c r="A48" s="209" t="s">
        <v>168</v>
      </c>
      <c r="B48" s="189"/>
      <c r="C48" s="209">
        <v>50</v>
      </c>
      <c r="D48" s="189" t="s">
        <v>169</v>
      </c>
      <c r="E48" s="218" t="s">
        <v>923</v>
      </c>
      <c r="F48" s="219" t="s">
        <v>170</v>
      </c>
      <c r="G48" s="213">
        <v>10</v>
      </c>
      <c r="H48" s="214">
        <v>2</v>
      </c>
      <c r="I48" s="215">
        <v>0.2</v>
      </c>
      <c r="J48" s="216">
        <v>100</v>
      </c>
      <c r="K48" s="217" t="s">
        <v>25</v>
      </c>
      <c r="L48" s="213">
        <v>20</v>
      </c>
      <c r="M48" s="189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</row>
    <row r="49" spans="1:43" ht="16">
      <c r="A49" s="209" t="s">
        <v>171</v>
      </c>
      <c r="B49" s="189"/>
      <c r="C49" s="209">
        <v>1500</v>
      </c>
      <c r="D49" s="189" t="s">
        <v>172</v>
      </c>
      <c r="E49" s="218" t="s">
        <v>923</v>
      </c>
      <c r="F49" s="219" t="s">
        <v>173</v>
      </c>
      <c r="G49" s="213">
        <v>12</v>
      </c>
      <c r="H49" s="214">
        <v>1</v>
      </c>
      <c r="I49" s="215">
        <v>0.01</v>
      </c>
      <c r="J49" s="216">
        <v>1500</v>
      </c>
      <c r="K49" s="217" t="s">
        <v>48</v>
      </c>
      <c r="L49" s="213">
        <v>12</v>
      </c>
      <c r="M49" s="189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</row>
    <row r="50" spans="1:43" ht="16">
      <c r="A50" s="209" t="s">
        <v>174</v>
      </c>
      <c r="B50" s="189"/>
      <c r="C50" s="209">
        <v>600</v>
      </c>
      <c r="D50" s="189" t="s">
        <v>175</v>
      </c>
      <c r="E50" s="218" t="s">
        <v>923</v>
      </c>
      <c r="F50" s="219" t="s">
        <v>176</v>
      </c>
      <c r="G50" s="213">
        <v>10</v>
      </c>
      <c r="H50" s="214">
        <v>1</v>
      </c>
      <c r="I50" s="215">
        <v>0.02</v>
      </c>
      <c r="J50" s="216">
        <v>600</v>
      </c>
      <c r="K50" s="217" t="s">
        <v>48</v>
      </c>
      <c r="L50" s="213">
        <v>10</v>
      </c>
      <c r="M50" s="189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</row>
    <row r="51" spans="1:43">
      <c r="A51" s="442" t="s">
        <v>932</v>
      </c>
      <c r="B51" s="443"/>
      <c r="C51" s="444"/>
      <c r="D51" s="445" t="s">
        <v>933</v>
      </c>
      <c r="E51" s="446" t="s">
        <v>934</v>
      </c>
      <c r="F51" s="446"/>
      <c r="G51" s="443"/>
      <c r="H51" s="447">
        <v>1</v>
      </c>
      <c r="I51" s="241">
        <v>14</v>
      </c>
      <c r="J51" s="474"/>
      <c r="K51" s="475"/>
      <c r="L51" s="476">
        <f t="shared" ref="L51:L66" si="5">H51*I51</f>
        <v>14</v>
      </c>
      <c r="M51" s="443"/>
      <c r="N51" s="443"/>
      <c r="O51" s="443"/>
      <c r="P51" s="443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2"/>
      <c r="AH51" s="242"/>
      <c r="AI51" s="242"/>
      <c r="AJ51" s="242"/>
      <c r="AK51" s="242"/>
      <c r="AL51" s="242"/>
      <c r="AM51" s="242"/>
      <c r="AN51" s="242"/>
      <c r="AO51" s="242"/>
      <c r="AP51" s="242"/>
      <c r="AQ51" s="242"/>
    </row>
    <row r="52" spans="1:43" ht="16">
      <c r="A52" s="442" t="s">
        <v>935</v>
      </c>
      <c r="B52" s="443"/>
      <c r="C52" s="448"/>
      <c r="D52" s="445" t="s">
        <v>479</v>
      </c>
      <c r="E52" s="449" t="s">
        <v>936</v>
      </c>
      <c r="F52" s="450"/>
      <c r="G52" s="443"/>
      <c r="H52" s="451">
        <v>1</v>
      </c>
      <c r="I52" s="241">
        <v>10</v>
      </c>
      <c r="J52" s="474"/>
      <c r="K52" s="475"/>
      <c r="L52" s="476">
        <f t="shared" si="5"/>
        <v>10</v>
      </c>
      <c r="M52" s="443"/>
      <c r="N52" s="443"/>
      <c r="O52" s="443"/>
      <c r="P52" s="443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2"/>
      <c r="AH52" s="242"/>
      <c r="AI52" s="242"/>
      <c r="AJ52" s="242"/>
      <c r="AK52" s="242"/>
      <c r="AL52" s="242"/>
      <c r="AM52" s="242"/>
      <c r="AN52" s="242"/>
      <c r="AO52" s="242"/>
      <c r="AP52" s="242"/>
      <c r="AQ52" s="242"/>
    </row>
    <row r="53" spans="1:43">
      <c r="A53" s="442" t="s">
        <v>937</v>
      </c>
      <c r="B53" s="443"/>
      <c r="C53" s="444"/>
      <c r="D53" s="445" t="s">
        <v>938</v>
      </c>
      <c r="E53" s="446" t="s">
        <v>939</v>
      </c>
      <c r="F53" s="446"/>
      <c r="G53" s="443"/>
      <c r="H53" s="447">
        <v>3</v>
      </c>
      <c r="I53" s="241">
        <v>5</v>
      </c>
      <c r="J53" s="474"/>
      <c r="K53" s="475"/>
      <c r="L53" s="476">
        <f t="shared" si="5"/>
        <v>15</v>
      </c>
      <c r="M53" s="443"/>
      <c r="N53" s="443"/>
      <c r="O53" s="443"/>
      <c r="P53" s="443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2"/>
      <c r="AH53" s="242"/>
      <c r="AI53" s="242"/>
      <c r="AJ53" s="242"/>
      <c r="AK53" s="242"/>
      <c r="AL53" s="242"/>
      <c r="AM53" s="242"/>
      <c r="AN53" s="242"/>
      <c r="AO53" s="242"/>
      <c r="AP53" s="242"/>
      <c r="AQ53" s="242"/>
    </row>
    <row r="54" spans="1:43">
      <c r="A54" s="452" t="s">
        <v>940</v>
      </c>
      <c r="B54" s="453"/>
      <c r="C54" s="454">
        <v>7</v>
      </c>
      <c r="D54" s="455" t="s">
        <v>941</v>
      </c>
      <c r="E54" s="456" t="s">
        <v>942</v>
      </c>
      <c r="F54" s="457"/>
      <c r="G54" s="453"/>
      <c r="H54" s="458">
        <v>7</v>
      </c>
      <c r="I54" s="244">
        <v>17.5</v>
      </c>
      <c r="J54" s="477"/>
      <c r="K54" s="478"/>
      <c r="L54" s="479">
        <f t="shared" si="5"/>
        <v>122.5</v>
      </c>
      <c r="M54" s="453"/>
      <c r="N54" s="453"/>
      <c r="O54" s="453"/>
      <c r="P54" s="45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5"/>
      <c r="AH54" s="245"/>
      <c r="AI54" s="245"/>
      <c r="AJ54" s="245"/>
      <c r="AK54" s="245"/>
      <c r="AL54" s="245"/>
      <c r="AM54" s="245"/>
      <c r="AN54" s="245"/>
      <c r="AO54" s="245"/>
      <c r="AP54" s="245"/>
      <c r="AQ54" s="245"/>
    </row>
    <row r="55" spans="1:43">
      <c r="A55" s="442" t="s">
        <v>943</v>
      </c>
      <c r="B55" s="443"/>
      <c r="C55" s="444">
        <v>2</v>
      </c>
      <c r="D55" s="445" t="s">
        <v>944</v>
      </c>
      <c r="E55" s="446" t="s">
        <v>472</v>
      </c>
      <c r="F55" s="446"/>
      <c r="G55" s="443"/>
      <c r="H55" s="447">
        <v>2</v>
      </c>
      <c r="I55" s="241">
        <v>28</v>
      </c>
      <c r="J55" s="474"/>
      <c r="K55" s="475"/>
      <c r="L55" s="476">
        <f t="shared" si="5"/>
        <v>56</v>
      </c>
      <c r="M55" s="443"/>
      <c r="N55" s="443"/>
      <c r="O55" s="443"/>
      <c r="P55" s="443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2"/>
      <c r="AH55" s="242"/>
      <c r="AI55" s="242"/>
      <c r="AJ55" s="242"/>
      <c r="AK55" s="242"/>
      <c r="AL55" s="242"/>
      <c r="AM55" s="242"/>
      <c r="AN55" s="242"/>
      <c r="AO55" s="242"/>
      <c r="AP55" s="242"/>
      <c r="AQ55" s="242"/>
    </row>
    <row r="56" spans="1:43">
      <c r="A56" s="442" t="s">
        <v>945</v>
      </c>
      <c r="B56" s="443"/>
      <c r="C56" s="448">
        <v>5</v>
      </c>
      <c r="D56" s="445" t="s">
        <v>946</v>
      </c>
      <c r="E56" s="446" t="s">
        <v>472</v>
      </c>
      <c r="F56" s="459" t="s">
        <v>189</v>
      </c>
      <c r="G56" s="443"/>
      <c r="H56" s="460">
        <v>5</v>
      </c>
      <c r="I56" s="241">
        <v>12</v>
      </c>
      <c r="J56" s="474"/>
      <c r="K56" s="475"/>
      <c r="L56" s="476">
        <f t="shared" si="5"/>
        <v>60</v>
      </c>
      <c r="M56" s="443"/>
      <c r="N56" s="443"/>
      <c r="O56" s="443"/>
      <c r="P56" s="443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0"/>
      <c r="AE56" s="240"/>
      <c r="AF56" s="240"/>
      <c r="AG56" s="242"/>
      <c r="AH56" s="242"/>
      <c r="AI56" s="242"/>
      <c r="AJ56" s="242"/>
      <c r="AK56" s="242"/>
      <c r="AL56" s="242"/>
      <c r="AM56" s="242"/>
      <c r="AN56" s="242"/>
      <c r="AO56" s="242"/>
      <c r="AP56" s="242"/>
      <c r="AQ56" s="242"/>
    </row>
    <row r="57" spans="1:43" ht="28">
      <c r="A57" s="442" t="s">
        <v>947</v>
      </c>
      <c r="B57" s="443"/>
      <c r="C57" s="444" t="s">
        <v>192</v>
      </c>
      <c r="D57" s="485" t="s">
        <v>191</v>
      </c>
      <c r="E57" s="446" t="s">
        <v>215</v>
      </c>
      <c r="F57" s="446" t="s">
        <v>948</v>
      </c>
      <c r="G57" s="443"/>
      <c r="H57" s="447">
        <v>1</v>
      </c>
      <c r="I57" s="241">
        <v>99.99</v>
      </c>
      <c r="J57" s="474"/>
      <c r="K57" s="475"/>
      <c r="L57" s="476">
        <f t="shared" si="5"/>
        <v>99.99</v>
      </c>
      <c r="M57" s="443"/>
      <c r="N57" s="443"/>
      <c r="O57" s="443"/>
      <c r="P57" s="443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0"/>
      <c r="AE57" s="240"/>
      <c r="AF57" s="240"/>
      <c r="AG57" s="242"/>
      <c r="AH57" s="242"/>
      <c r="AI57" s="242"/>
      <c r="AJ57" s="242"/>
      <c r="AK57" s="242"/>
      <c r="AL57" s="242"/>
      <c r="AM57" s="242"/>
      <c r="AN57" s="242"/>
      <c r="AO57" s="242"/>
      <c r="AP57" s="242"/>
      <c r="AQ57" s="242"/>
    </row>
    <row r="58" spans="1:43">
      <c r="A58" s="461" t="s">
        <v>949</v>
      </c>
      <c r="B58" s="443"/>
      <c r="C58" s="448">
        <v>3</v>
      </c>
      <c r="D58" s="462" t="s">
        <v>194</v>
      </c>
      <c r="E58" s="446" t="s">
        <v>472</v>
      </c>
      <c r="F58" s="450"/>
      <c r="G58" s="443"/>
      <c r="H58" s="460">
        <v>3</v>
      </c>
      <c r="I58" s="241">
        <v>9</v>
      </c>
      <c r="J58" s="474"/>
      <c r="K58" s="475"/>
      <c r="L58" s="476">
        <f t="shared" si="5"/>
        <v>27</v>
      </c>
      <c r="M58" s="443"/>
      <c r="N58" s="443"/>
      <c r="O58" s="443"/>
      <c r="P58" s="443"/>
      <c r="Q58" s="240"/>
      <c r="R58" s="240"/>
      <c r="S58" s="240"/>
      <c r="T58" s="240"/>
      <c r="U58" s="240"/>
      <c r="V58" s="240"/>
      <c r="W58" s="240"/>
      <c r="X58" s="240"/>
      <c r="Y58" s="240"/>
      <c r="Z58" s="240"/>
      <c r="AA58" s="240"/>
      <c r="AB58" s="240"/>
      <c r="AC58" s="240"/>
      <c r="AD58" s="240"/>
      <c r="AE58" s="240"/>
      <c r="AF58" s="240"/>
      <c r="AG58" s="242"/>
      <c r="AH58" s="242"/>
      <c r="AI58" s="242"/>
      <c r="AJ58" s="242"/>
      <c r="AK58" s="242"/>
      <c r="AL58" s="242"/>
      <c r="AM58" s="242"/>
      <c r="AN58" s="242"/>
      <c r="AO58" s="242"/>
      <c r="AP58" s="242"/>
      <c r="AQ58" s="242"/>
    </row>
    <row r="59" spans="1:43">
      <c r="A59" s="463" t="s">
        <v>950</v>
      </c>
      <c r="B59" s="443"/>
      <c r="C59" s="463">
        <v>1</v>
      </c>
      <c r="D59" s="464" t="s">
        <v>195</v>
      </c>
      <c r="E59" s="465"/>
      <c r="F59" s="465" t="s">
        <v>951</v>
      </c>
      <c r="G59" s="443"/>
      <c r="H59" s="466">
        <v>1</v>
      </c>
      <c r="I59" s="246">
        <f>19+60</f>
        <v>79</v>
      </c>
      <c r="J59" s="474"/>
      <c r="K59" s="480"/>
      <c r="L59" s="476">
        <f t="shared" si="5"/>
        <v>79</v>
      </c>
      <c r="M59" s="443"/>
      <c r="N59" s="443"/>
      <c r="O59" s="443"/>
      <c r="P59" s="443"/>
      <c r="Q59" s="240"/>
      <c r="R59" s="240"/>
      <c r="S59" s="240"/>
      <c r="T59" s="240"/>
      <c r="U59" s="240"/>
      <c r="V59" s="240"/>
      <c r="W59" s="240"/>
      <c r="X59" s="240"/>
      <c r="Y59" s="240"/>
      <c r="Z59" s="240"/>
      <c r="AA59" s="240"/>
      <c r="AB59" s="240"/>
      <c r="AC59" s="240"/>
      <c r="AD59" s="240"/>
      <c r="AE59" s="240"/>
      <c r="AF59" s="240"/>
      <c r="AG59" s="242"/>
      <c r="AH59" s="242"/>
      <c r="AI59" s="242"/>
      <c r="AJ59" s="242"/>
      <c r="AK59" s="242"/>
      <c r="AL59" s="242"/>
      <c r="AM59" s="242"/>
      <c r="AN59" s="242"/>
      <c r="AO59" s="242"/>
      <c r="AP59" s="242"/>
      <c r="AQ59" s="242"/>
    </row>
    <row r="60" spans="1:43">
      <c r="A60" s="463" t="s">
        <v>952</v>
      </c>
      <c r="B60" s="443"/>
      <c r="C60" s="463">
        <v>1</v>
      </c>
      <c r="D60" s="464" t="s">
        <v>196</v>
      </c>
      <c r="E60" s="446" t="s">
        <v>472</v>
      </c>
      <c r="F60" s="465"/>
      <c r="G60" s="443"/>
      <c r="H60" s="466">
        <v>1</v>
      </c>
      <c r="I60" s="246">
        <v>12</v>
      </c>
      <c r="J60" s="474"/>
      <c r="K60" s="480"/>
      <c r="L60" s="476">
        <f t="shared" si="5"/>
        <v>12</v>
      </c>
      <c r="M60" s="443"/>
      <c r="N60" s="443"/>
      <c r="O60" s="443"/>
      <c r="P60" s="443"/>
      <c r="Q60" s="240"/>
      <c r="R60" s="240"/>
      <c r="S60" s="240"/>
      <c r="T60" s="240"/>
      <c r="U60" s="240"/>
      <c r="V60" s="240"/>
      <c r="W60" s="240"/>
      <c r="X60" s="240"/>
      <c r="Y60" s="240"/>
      <c r="Z60" s="240"/>
      <c r="AA60" s="240"/>
      <c r="AB60" s="240"/>
      <c r="AC60" s="240"/>
      <c r="AD60" s="240"/>
      <c r="AE60" s="240"/>
      <c r="AF60" s="240"/>
      <c r="AG60" s="242"/>
      <c r="AH60" s="242"/>
      <c r="AI60" s="242"/>
      <c r="AJ60" s="242"/>
      <c r="AK60" s="242"/>
      <c r="AL60" s="242"/>
      <c r="AM60" s="242"/>
      <c r="AN60" s="242"/>
      <c r="AO60" s="242"/>
      <c r="AP60" s="242"/>
      <c r="AQ60" s="242"/>
    </row>
    <row r="61" spans="1:43" ht="16">
      <c r="A61" s="467" t="s">
        <v>953</v>
      </c>
      <c r="B61" s="443"/>
      <c r="C61" s="468" t="s">
        <v>954</v>
      </c>
      <c r="D61" s="469" t="s">
        <v>199</v>
      </c>
      <c r="E61" s="449" t="s">
        <v>955</v>
      </c>
      <c r="F61" s="470">
        <v>1085852</v>
      </c>
      <c r="G61" s="443"/>
      <c r="H61" s="447">
        <v>2</v>
      </c>
      <c r="I61" s="247">
        <v>59.98</v>
      </c>
      <c r="J61" s="474"/>
      <c r="K61" s="481"/>
      <c r="L61" s="476">
        <f t="shared" si="5"/>
        <v>119.96</v>
      </c>
      <c r="M61" s="482"/>
      <c r="N61" s="482"/>
      <c r="O61" s="482"/>
      <c r="P61" s="482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0"/>
      <c r="AC61" s="240"/>
      <c r="AD61" s="240"/>
      <c r="AE61" s="240"/>
      <c r="AF61" s="240"/>
      <c r="AG61" s="242"/>
      <c r="AH61" s="242"/>
      <c r="AI61" s="242"/>
      <c r="AJ61" s="242"/>
      <c r="AK61" s="242"/>
      <c r="AL61" s="242"/>
      <c r="AM61" s="242"/>
      <c r="AN61" s="242"/>
      <c r="AO61" s="242"/>
      <c r="AP61" s="242"/>
      <c r="AQ61" s="242"/>
    </row>
    <row r="62" spans="1:43" ht="16">
      <c r="A62" s="463" t="s">
        <v>956</v>
      </c>
      <c r="B62" s="443"/>
      <c r="C62" s="463" t="s">
        <v>957</v>
      </c>
      <c r="D62" s="464" t="s">
        <v>958</v>
      </c>
      <c r="E62" s="449" t="s">
        <v>959</v>
      </c>
      <c r="F62" s="465"/>
      <c r="G62" s="443"/>
      <c r="H62" s="466">
        <v>50</v>
      </c>
      <c r="I62" s="246">
        <v>0.5</v>
      </c>
      <c r="J62" s="474"/>
      <c r="K62" s="480"/>
      <c r="L62" s="476">
        <f t="shared" si="5"/>
        <v>25</v>
      </c>
      <c r="M62" s="443"/>
      <c r="N62" s="443"/>
      <c r="O62" s="443"/>
      <c r="P62" s="443"/>
      <c r="Q62" s="240"/>
      <c r="R62" s="240"/>
      <c r="S62" s="240"/>
      <c r="T62" s="240"/>
      <c r="U62" s="240"/>
      <c r="V62" s="240"/>
      <c r="W62" s="240"/>
      <c r="X62" s="240"/>
      <c r="Y62" s="240"/>
      <c r="Z62" s="240"/>
      <c r="AA62" s="240"/>
      <c r="AB62" s="240"/>
      <c r="AC62" s="240"/>
      <c r="AD62" s="240"/>
      <c r="AE62" s="240"/>
      <c r="AF62" s="240"/>
      <c r="AG62" s="242"/>
      <c r="AH62" s="242"/>
      <c r="AI62" s="242"/>
      <c r="AJ62" s="242"/>
      <c r="AK62" s="242"/>
      <c r="AL62" s="242"/>
      <c r="AM62" s="242"/>
      <c r="AN62" s="242"/>
      <c r="AO62" s="242"/>
      <c r="AP62" s="242"/>
      <c r="AQ62" s="242"/>
    </row>
    <row r="63" spans="1:43">
      <c r="A63" s="442" t="s">
        <v>960</v>
      </c>
      <c r="B63" s="443"/>
      <c r="C63" s="444" t="s">
        <v>961</v>
      </c>
      <c r="D63" s="445" t="s">
        <v>962</v>
      </c>
      <c r="E63" s="446" t="s">
        <v>963</v>
      </c>
      <c r="F63" s="450"/>
      <c r="G63" s="443"/>
      <c r="H63" s="451">
        <v>30</v>
      </c>
      <c r="I63" s="241">
        <v>0.75</v>
      </c>
      <c r="J63" s="474"/>
      <c r="K63" s="475"/>
      <c r="L63" s="476">
        <f t="shared" si="5"/>
        <v>22.5</v>
      </c>
      <c r="M63" s="483"/>
      <c r="N63" s="443"/>
      <c r="O63" s="443"/>
      <c r="P63" s="443"/>
      <c r="Q63" s="240"/>
      <c r="R63" s="240"/>
      <c r="S63" s="240"/>
      <c r="T63" s="240"/>
      <c r="U63" s="240"/>
      <c r="V63" s="240"/>
      <c r="W63" s="240"/>
      <c r="X63" s="240"/>
      <c r="Y63" s="240"/>
      <c r="Z63" s="240"/>
      <c r="AA63" s="240"/>
      <c r="AB63" s="240"/>
      <c r="AC63" s="240"/>
      <c r="AD63" s="240"/>
      <c r="AE63" s="240"/>
      <c r="AF63" s="240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</row>
    <row r="64" spans="1:43">
      <c r="A64" s="463" t="s">
        <v>964</v>
      </c>
      <c r="B64" s="443"/>
      <c r="C64" s="463">
        <v>1</v>
      </c>
      <c r="D64" s="471" t="s">
        <v>208</v>
      </c>
      <c r="E64" s="465" t="s">
        <v>963</v>
      </c>
      <c r="F64" s="472" t="s">
        <v>965</v>
      </c>
      <c r="G64" s="443"/>
      <c r="H64" s="466">
        <v>1</v>
      </c>
      <c r="I64" s="246">
        <v>169</v>
      </c>
      <c r="J64" s="474"/>
      <c r="K64" s="484"/>
      <c r="L64" s="476">
        <f t="shared" si="5"/>
        <v>169</v>
      </c>
      <c r="M64" s="443"/>
      <c r="N64" s="443"/>
      <c r="O64" s="443"/>
      <c r="P64" s="443"/>
      <c r="Q64" s="240"/>
      <c r="R64" s="240"/>
      <c r="S64" s="240"/>
      <c r="T64" s="240"/>
      <c r="U64" s="240"/>
      <c r="V64" s="240"/>
      <c r="W64" s="240"/>
      <c r="X64" s="240"/>
      <c r="Y64" s="240"/>
      <c r="Z64" s="240"/>
      <c r="AA64" s="240"/>
      <c r="AB64" s="240"/>
      <c r="AC64" s="240"/>
      <c r="AD64" s="240"/>
      <c r="AE64" s="240"/>
      <c r="AF64" s="240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42"/>
    </row>
    <row r="65" spans="1:43">
      <c r="A65" s="442" t="s">
        <v>966</v>
      </c>
      <c r="B65" s="443"/>
      <c r="C65" s="448"/>
      <c r="D65" s="473" t="s">
        <v>211</v>
      </c>
      <c r="E65" s="446" t="s">
        <v>967</v>
      </c>
      <c r="F65" s="450"/>
      <c r="G65" s="443"/>
      <c r="H65" s="451">
        <v>1</v>
      </c>
      <c r="I65" s="241">
        <v>207</v>
      </c>
      <c r="J65" s="474"/>
      <c r="K65" s="475"/>
      <c r="L65" s="476">
        <f t="shared" si="5"/>
        <v>207</v>
      </c>
      <c r="M65" s="443"/>
      <c r="N65" s="443"/>
      <c r="O65" s="443"/>
      <c r="P65" s="443"/>
      <c r="Q65" s="240"/>
      <c r="R65" s="240"/>
      <c r="S65" s="240"/>
      <c r="T65" s="240"/>
      <c r="U65" s="240"/>
      <c r="V65" s="240"/>
      <c r="W65" s="240"/>
      <c r="X65" s="240"/>
      <c r="Y65" s="240"/>
      <c r="Z65" s="240"/>
      <c r="AA65" s="240"/>
      <c r="AB65" s="240"/>
      <c r="AC65" s="240"/>
      <c r="AD65" s="240"/>
      <c r="AE65" s="240"/>
      <c r="AF65" s="240"/>
      <c r="AG65" s="242"/>
      <c r="AH65" s="242"/>
      <c r="AI65" s="242"/>
      <c r="AJ65" s="242"/>
      <c r="AK65" s="242"/>
      <c r="AL65" s="242"/>
      <c r="AM65" s="242"/>
      <c r="AN65" s="242"/>
      <c r="AO65" s="242"/>
      <c r="AP65" s="242"/>
      <c r="AQ65" s="242"/>
    </row>
    <row r="66" spans="1:43" ht="30">
      <c r="A66" s="442" t="s">
        <v>968</v>
      </c>
      <c r="B66" s="443"/>
      <c r="C66" s="448" t="s">
        <v>969</v>
      </c>
      <c r="D66" s="473" t="s">
        <v>970</v>
      </c>
      <c r="E66" s="446" t="s">
        <v>215</v>
      </c>
      <c r="F66" s="446" t="s">
        <v>971</v>
      </c>
      <c r="G66" s="443"/>
      <c r="H66" s="447">
        <v>1</v>
      </c>
      <c r="I66" s="249">
        <v>130</v>
      </c>
      <c r="J66" s="474"/>
      <c r="K66" s="475"/>
      <c r="L66" s="476">
        <f t="shared" si="5"/>
        <v>130</v>
      </c>
      <c r="M66" s="483"/>
      <c r="N66" s="443"/>
      <c r="O66" s="443"/>
      <c r="P66" s="443"/>
      <c r="Q66" s="240"/>
      <c r="R66" s="240"/>
      <c r="S66" s="240"/>
      <c r="T66" s="240"/>
      <c r="U66" s="240"/>
      <c r="V66" s="240"/>
      <c r="W66" s="240"/>
      <c r="X66" s="240"/>
      <c r="Y66" s="240"/>
      <c r="Z66" s="240"/>
      <c r="AA66" s="240"/>
      <c r="AB66" s="240"/>
      <c r="AC66" s="240"/>
      <c r="AD66" s="240"/>
      <c r="AE66" s="240"/>
      <c r="AF66" s="240"/>
      <c r="AG66" s="242"/>
      <c r="AH66" s="242"/>
      <c r="AI66" s="242"/>
      <c r="AJ66" s="242"/>
      <c r="AK66" s="242"/>
      <c r="AL66" s="242"/>
      <c r="AM66" s="242"/>
      <c r="AN66" s="242"/>
      <c r="AO66" s="242"/>
      <c r="AP66" s="242"/>
      <c r="AQ66" s="242"/>
    </row>
    <row r="67" spans="1:43" ht="16">
      <c r="A67" s="209" t="s">
        <v>216</v>
      </c>
      <c r="B67" s="189"/>
      <c r="C67" s="209">
        <v>18</v>
      </c>
      <c r="D67" s="189" t="s">
        <v>218</v>
      </c>
      <c r="E67" s="209"/>
      <c r="F67" s="219" t="s">
        <v>219</v>
      </c>
      <c r="G67" s="213">
        <v>18</v>
      </c>
      <c r="H67" s="214">
        <v>1</v>
      </c>
      <c r="I67" s="215">
        <v>1</v>
      </c>
      <c r="J67" s="216">
        <v>18</v>
      </c>
      <c r="K67" s="217" t="s">
        <v>25</v>
      </c>
      <c r="L67" s="213">
        <v>18</v>
      </c>
      <c r="M67" s="189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207"/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</row>
    <row r="68" spans="1:43" ht="16">
      <c r="A68" s="209" t="s">
        <v>220</v>
      </c>
      <c r="B68" s="189"/>
      <c r="C68" s="209">
        <v>500</v>
      </c>
      <c r="D68" s="189" t="s">
        <v>972</v>
      </c>
      <c r="E68" s="486" t="s">
        <v>1069</v>
      </c>
      <c r="F68" s="219" t="s">
        <v>222</v>
      </c>
      <c r="G68" s="213">
        <v>22</v>
      </c>
      <c r="H68" s="214">
        <v>1</v>
      </c>
      <c r="I68" s="215">
        <v>0.04</v>
      </c>
      <c r="J68" s="216">
        <v>500</v>
      </c>
      <c r="K68" s="217" t="s">
        <v>25</v>
      </c>
      <c r="L68" s="213">
        <v>22</v>
      </c>
      <c r="M68" s="189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</row>
    <row r="69" spans="1:43" ht="16">
      <c r="A69" s="209" t="s">
        <v>223</v>
      </c>
      <c r="B69" s="189"/>
      <c r="C69" s="209">
        <v>750</v>
      </c>
      <c r="D69" s="189" t="s">
        <v>224</v>
      </c>
      <c r="E69" s="218" t="s">
        <v>923</v>
      </c>
      <c r="F69" s="219" t="s">
        <v>225</v>
      </c>
      <c r="G69" s="213">
        <v>9</v>
      </c>
      <c r="H69" s="214">
        <v>2</v>
      </c>
      <c r="I69" s="215">
        <v>0.01</v>
      </c>
      <c r="J69" s="216">
        <v>1500</v>
      </c>
      <c r="K69" s="217" t="s">
        <v>48</v>
      </c>
      <c r="L69" s="213">
        <v>18</v>
      </c>
      <c r="M69" s="189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8"/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</row>
    <row r="70" spans="1:43" ht="16">
      <c r="A70" s="209" t="s">
        <v>226</v>
      </c>
      <c r="B70" s="189"/>
      <c r="C70" s="209">
        <v>150</v>
      </c>
      <c r="D70" s="189" t="s">
        <v>227</v>
      </c>
      <c r="E70" s="486" t="s">
        <v>1069</v>
      </c>
      <c r="F70" s="219" t="s">
        <v>228</v>
      </c>
      <c r="G70" s="213">
        <v>13</v>
      </c>
      <c r="H70" s="214">
        <v>1</v>
      </c>
      <c r="I70" s="215">
        <v>0.09</v>
      </c>
      <c r="J70" s="216">
        <v>150</v>
      </c>
      <c r="K70" s="217" t="s">
        <v>25</v>
      </c>
      <c r="L70" s="213">
        <v>13</v>
      </c>
      <c r="M70" s="189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8"/>
      <c r="AH70" s="208"/>
      <c r="AI70" s="208"/>
      <c r="AJ70" s="208"/>
      <c r="AK70" s="208"/>
      <c r="AL70" s="208"/>
      <c r="AM70" s="208"/>
      <c r="AN70" s="208"/>
      <c r="AO70" s="208"/>
      <c r="AP70" s="208"/>
      <c r="AQ70" s="208"/>
    </row>
    <row r="71" spans="1:43" ht="16">
      <c r="A71" s="209" t="s">
        <v>229</v>
      </c>
      <c r="B71" s="189"/>
      <c r="C71" s="209">
        <v>1000</v>
      </c>
      <c r="D71" s="189" t="s">
        <v>230</v>
      </c>
      <c r="E71" s="209"/>
      <c r="F71" s="219" t="s">
        <v>231</v>
      </c>
      <c r="G71" s="213">
        <v>18</v>
      </c>
      <c r="H71" s="214">
        <v>1</v>
      </c>
      <c r="I71" s="215">
        <v>0.02</v>
      </c>
      <c r="J71" s="216">
        <v>1000</v>
      </c>
      <c r="K71" s="217" t="s">
        <v>25</v>
      </c>
      <c r="L71" s="213">
        <v>18</v>
      </c>
      <c r="M71" s="189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8"/>
      <c r="AH71" s="208"/>
      <c r="AI71" s="208"/>
      <c r="AJ71" s="208"/>
      <c r="AK71" s="208"/>
      <c r="AL71" s="208"/>
      <c r="AM71" s="208"/>
      <c r="AN71" s="208"/>
      <c r="AO71" s="208"/>
      <c r="AP71" s="208"/>
      <c r="AQ71" s="208"/>
    </row>
    <row r="72" spans="1:43" ht="16">
      <c r="A72" s="209" t="s">
        <v>232</v>
      </c>
      <c r="B72" s="189"/>
      <c r="C72" s="209">
        <v>192</v>
      </c>
      <c r="D72" s="189" t="s">
        <v>233</v>
      </c>
      <c r="E72" s="209"/>
      <c r="F72" s="219" t="s">
        <v>234</v>
      </c>
      <c r="G72" s="213">
        <v>17</v>
      </c>
      <c r="H72" s="214">
        <v>1</v>
      </c>
      <c r="I72" s="215">
        <v>0.09</v>
      </c>
      <c r="J72" s="216">
        <v>192</v>
      </c>
      <c r="K72" s="217" t="s">
        <v>20</v>
      </c>
      <c r="L72" s="213">
        <v>17</v>
      </c>
      <c r="M72" s="189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8"/>
      <c r="AH72" s="208"/>
      <c r="AI72" s="208"/>
      <c r="AJ72" s="208"/>
      <c r="AK72" s="208"/>
      <c r="AL72" s="208"/>
      <c r="AM72" s="208"/>
      <c r="AN72" s="208"/>
      <c r="AO72" s="208"/>
      <c r="AP72" s="208"/>
      <c r="AQ72" s="208"/>
    </row>
    <row r="73" spans="1:43" ht="16">
      <c r="A73" s="209" t="s">
        <v>235</v>
      </c>
      <c r="B73" s="189"/>
      <c r="C73" s="209">
        <v>6</v>
      </c>
      <c r="D73" s="189" t="s">
        <v>236</v>
      </c>
      <c r="E73" s="218" t="s">
        <v>923</v>
      </c>
      <c r="F73" s="219" t="s">
        <v>237</v>
      </c>
      <c r="G73" s="213">
        <v>6</v>
      </c>
      <c r="H73" s="214">
        <v>1</v>
      </c>
      <c r="I73" s="215">
        <v>1</v>
      </c>
      <c r="J73" s="216">
        <v>6</v>
      </c>
      <c r="K73" s="217" t="s">
        <v>25</v>
      </c>
      <c r="L73" s="213">
        <v>6</v>
      </c>
      <c r="M73" s="189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7"/>
      <c r="AA73" s="207"/>
      <c r="AB73" s="207"/>
      <c r="AC73" s="207"/>
      <c r="AD73" s="207"/>
      <c r="AE73" s="207"/>
      <c r="AF73" s="207"/>
      <c r="AG73" s="208"/>
      <c r="AH73" s="208"/>
      <c r="AI73" s="208"/>
      <c r="AJ73" s="208"/>
      <c r="AK73" s="208"/>
      <c r="AL73" s="208"/>
      <c r="AM73" s="208"/>
      <c r="AN73" s="208"/>
      <c r="AO73" s="208"/>
      <c r="AP73" s="208"/>
      <c r="AQ73" s="208"/>
    </row>
    <row r="74" spans="1:43" ht="16">
      <c r="A74" s="209" t="s">
        <v>238</v>
      </c>
      <c r="B74" s="189"/>
      <c r="C74" s="209">
        <v>150</v>
      </c>
      <c r="D74" s="189" t="s">
        <v>239</v>
      </c>
      <c r="E74" s="218" t="s">
        <v>923</v>
      </c>
      <c r="F74" s="212" t="s">
        <v>240</v>
      </c>
      <c r="G74" s="213">
        <v>13</v>
      </c>
      <c r="H74" s="214">
        <v>2</v>
      </c>
      <c r="I74" s="215">
        <v>0.09</v>
      </c>
      <c r="J74" s="216">
        <v>300</v>
      </c>
      <c r="K74" s="217" t="s">
        <v>25</v>
      </c>
      <c r="L74" s="213">
        <v>26</v>
      </c>
      <c r="M74" s="189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  <c r="Z74" s="207"/>
      <c r="AA74" s="207"/>
      <c r="AB74" s="207"/>
      <c r="AC74" s="207"/>
      <c r="AD74" s="207"/>
      <c r="AE74" s="207"/>
      <c r="AF74" s="207"/>
      <c r="AG74" s="208"/>
      <c r="AH74" s="208"/>
      <c r="AI74" s="208"/>
      <c r="AJ74" s="208"/>
      <c r="AK74" s="208"/>
      <c r="AL74" s="208"/>
      <c r="AM74" s="208"/>
      <c r="AN74" s="208"/>
      <c r="AO74" s="208"/>
      <c r="AP74" s="208"/>
      <c r="AQ74" s="208"/>
    </row>
    <row r="75" spans="1:43" ht="16">
      <c r="A75" s="209" t="s">
        <v>241</v>
      </c>
      <c r="B75" s="189"/>
      <c r="C75" s="209">
        <v>144</v>
      </c>
      <c r="D75" s="189" t="s">
        <v>242</v>
      </c>
      <c r="E75" s="209"/>
      <c r="F75" s="219" t="s">
        <v>243</v>
      </c>
      <c r="G75" s="213">
        <v>14</v>
      </c>
      <c r="H75" s="214">
        <v>1</v>
      </c>
      <c r="I75" s="215">
        <v>0.1</v>
      </c>
      <c r="J75" s="216">
        <v>144</v>
      </c>
      <c r="K75" s="217" t="s">
        <v>25</v>
      </c>
      <c r="L75" s="213">
        <v>14</v>
      </c>
      <c r="M75" s="189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07"/>
      <c r="Z75" s="207"/>
      <c r="AA75" s="207"/>
      <c r="AB75" s="207"/>
      <c r="AC75" s="207"/>
      <c r="AD75" s="207"/>
      <c r="AE75" s="207"/>
      <c r="AF75" s="207"/>
      <c r="AG75" s="208"/>
      <c r="AH75" s="208"/>
      <c r="AI75" s="208"/>
      <c r="AJ75" s="208"/>
      <c r="AK75" s="208"/>
      <c r="AL75" s="208"/>
      <c r="AM75" s="208"/>
      <c r="AN75" s="208"/>
      <c r="AO75" s="208"/>
      <c r="AP75" s="208"/>
      <c r="AQ75" s="208"/>
    </row>
    <row r="76" spans="1:43" ht="16">
      <c r="A76" s="209" t="s">
        <v>244</v>
      </c>
      <c r="B76" s="189"/>
      <c r="C76" s="209">
        <v>60</v>
      </c>
      <c r="D76" s="189" t="s">
        <v>245</v>
      </c>
      <c r="E76" s="218" t="s">
        <v>923</v>
      </c>
      <c r="F76" s="219" t="s">
        <v>246</v>
      </c>
      <c r="G76" s="213">
        <v>26</v>
      </c>
      <c r="H76" s="214">
        <v>1</v>
      </c>
      <c r="I76" s="215">
        <v>0.43</v>
      </c>
      <c r="J76" s="216">
        <v>60</v>
      </c>
      <c r="K76" s="217" t="s">
        <v>25</v>
      </c>
      <c r="L76" s="213">
        <v>26</v>
      </c>
      <c r="M76" s="189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7"/>
      <c r="Z76" s="207"/>
      <c r="AA76" s="207"/>
      <c r="AB76" s="207"/>
      <c r="AC76" s="207"/>
      <c r="AD76" s="207"/>
      <c r="AE76" s="207"/>
      <c r="AF76" s="207"/>
      <c r="AG76" s="208"/>
      <c r="AH76" s="208"/>
      <c r="AI76" s="208"/>
      <c r="AJ76" s="208"/>
      <c r="AK76" s="208"/>
      <c r="AL76" s="208"/>
      <c r="AM76" s="208"/>
      <c r="AN76" s="208"/>
      <c r="AO76" s="208"/>
      <c r="AP76" s="208"/>
      <c r="AQ76" s="208"/>
    </row>
    <row r="77" spans="1:43" ht="16">
      <c r="A77" s="209" t="s">
        <v>247</v>
      </c>
      <c r="B77" s="189"/>
      <c r="C77" s="209">
        <v>30</v>
      </c>
      <c r="D77" s="189" t="s">
        <v>248</v>
      </c>
      <c r="E77" s="218" t="s">
        <v>923</v>
      </c>
      <c r="F77" s="219" t="s">
        <v>249</v>
      </c>
      <c r="G77" s="213">
        <v>42</v>
      </c>
      <c r="H77" s="214">
        <v>1</v>
      </c>
      <c r="I77" s="215">
        <v>1.4</v>
      </c>
      <c r="J77" s="216">
        <v>30</v>
      </c>
      <c r="K77" s="217" t="s">
        <v>25</v>
      </c>
      <c r="L77" s="213">
        <v>42</v>
      </c>
      <c r="M77" s="189"/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207"/>
      <c r="Y77" s="207"/>
      <c r="Z77" s="207"/>
      <c r="AA77" s="207"/>
      <c r="AB77" s="207"/>
      <c r="AC77" s="207"/>
      <c r="AD77" s="207"/>
      <c r="AE77" s="207"/>
      <c r="AF77" s="207"/>
      <c r="AG77" s="208"/>
      <c r="AH77" s="208"/>
      <c r="AI77" s="208"/>
      <c r="AJ77" s="208"/>
      <c r="AK77" s="208"/>
      <c r="AL77" s="208"/>
      <c r="AM77" s="208"/>
      <c r="AN77" s="208"/>
      <c r="AO77" s="208"/>
      <c r="AP77" s="208"/>
      <c r="AQ77" s="208"/>
    </row>
    <row r="78" spans="1:43" ht="16">
      <c r="A78" s="209" t="s">
        <v>250</v>
      </c>
      <c r="B78" s="189"/>
      <c r="C78" s="209">
        <v>500</v>
      </c>
      <c r="D78" s="211" t="s">
        <v>973</v>
      </c>
      <c r="E78" s="209"/>
      <c r="F78" s="219" t="s">
        <v>252</v>
      </c>
      <c r="G78" s="213">
        <v>18</v>
      </c>
      <c r="H78" s="214">
        <v>2</v>
      </c>
      <c r="I78" s="215">
        <v>0.04</v>
      </c>
      <c r="J78" s="216">
        <v>1000</v>
      </c>
      <c r="K78" s="217" t="s">
        <v>25</v>
      </c>
      <c r="L78" s="213">
        <v>36</v>
      </c>
      <c r="M78" s="189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207"/>
      <c r="Z78" s="207"/>
      <c r="AA78" s="207"/>
      <c r="AB78" s="207"/>
      <c r="AC78" s="207"/>
      <c r="AD78" s="207"/>
      <c r="AE78" s="207"/>
      <c r="AF78" s="207"/>
      <c r="AG78" s="208"/>
      <c r="AH78" s="208"/>
      <c r="AI78" s="208"/>
      <c r="AJ78" s="208"/>
      <c r="AK78" s="208"/>
      <c r="AL78" s="208"/>
      <c r="AM78" s="208"/>
      <c r="AN78" s="208"/>
      <c r="AO78" s="208"/>
      <c r="AP78" s="208"/>
      <c r="AQ78" s="208"/>
    </row>
    <row r="79" spans="1:43" ht="16">
      <c r="A79" s="209" t="s">
        <v>253</v>
      </c>
      <c r="B79" s="189"/>
      <c r="C79" s="209">
        <v>24</v>
      </c>
      <c r="D79" s="189" t="s">
        <v>254</v>
      </c>
      <c r="E79" s="209"/>
      <c r="F79" s="219" t="s">
        <v>255</v>
      </c>
      <c r="G79" s="213">
        <v>12</v>
      </c>
      <c r="H79" s="214">
        <v>2</v>
      </c>
      <c r="I79" s="215">
        <v>0.5</v>
      </c>
      <c r="J79" s="216">
        <v>48</v>
      </c>
      <c r="K79" s="217" t="s">
        <v>25</v>
      </c>
      <c r="L79" s="213">
        <v>24</v>
      </c>
      <c r="M79" s="189"/>
      <c r="N79" s="207"/>
      <c r="O79" s="207"/>
      <c r="P79" s="207"/>
      <c r="Q79" s="207"/>
      <c r="R79" s="207"/>
      <c r="S79" s="207"/>
      <c r="T79" s="207"/>
      <c r="U79" s="207"/>
      <c r="V79" s="207"/>
      <c r="W79" s="207"/>
      <c r="X79" s="207"/>
      <c r="Y79" s="207"/>
      <c r="Z79" s="207"/>
      <c r="AA79" s="207"/>
      <c r="AB79" s="207"/>
      <c r="AC79" s="207"/>
      <c r="AD79" s="207"/>
      <c r="AE79" s="207"/>
      <c r="AF79" s="207"/>
      <c r="AG79" s="208"/>
      <c r="AH79" s="208"/>
      <c r="AI79" s="208"/>
      <c r="AJ79" s="208"/>
      <c r="AK79" s="208"/>
      <c r="AL79" s="208"/>
      <c r="AM79" s="208"/>
      <c r="AN79" s="208"/>
      <c r="AO79" s="208"/>
      <c r="AP79" s="208"/>
      <c r="AQ79" s="208"/>
    </row>
    <row r="80" spans="1:43" ht="16">
      <c r="A80" s="209" t="s">
        <v>256</v>
      </c>
      <c r="B80" s="189"/>
      <c r="C80" s="209">
        <v>4000</v>
      </c>
      <c r="D80" s="189" t="s">
        <v>974</v>
      </c>
      <c r="E80" s="209"/>
      <c r="F80" s="219" t="s">
        <v>258</v>
      </c>
      <c r="G80" s="213">
        <v>24</v>
      </c>
      <c r="H80" s="214">
        <v>1</v>
      </c>
      <c r="I80" s="215">
        <v>0.01</v>
      </c>
      <c r="J80" s="216">
        <v>4000</v>
      </c>
      <c r="K80" s="217" t="s">
        <v>20</v>
      </c>
      <c r="L80" s="213">
        <v>24</v>
      </c>
      <c r="M80" s="189"/>
      <c r="N80" s="207"/>
      <c r="O80" s="207"/>
      <c r="P80" s="207"/>
      <c r="Q80" s="207"/>
      <c r="R80" s="207"/>
      <c r="S80" s="207"/>
      <c r="T80" s="207"/>
      <c r="U80" s="207"/>
      <c r="V80" s="207"/>
      <c r="W80" s="207"/>
      <c r="X80" s="207"/>
      <c r="Y80" s="207"/>
      <c r="Z80" s="207"/>
      <c r="AA80" s="207"/>
      <c r="AB80" s="207"/>
      <c r="AC80" s="207"/>
      <c r="AD80" s="207"/>
      <c r="AE80" s="207"/>
      <c r="AF80" s="207"/>
      <c r="AG80" s="208"/>
      <c r="AH80" s="208"/>
      <c r="AI80" s="208"/>
      <c r="AJ80" s="208"/>
      <c r="AK80" s="208"/>
      <c r="AL80" s="208"/>
      <c r="AM80" s="208"/>
      <c r="AN80" s="208"/>
      <c r="AO80" s="208"/>
      <c r="AP80" s="208"/>
      <c r="AQ80" s="208"/>
    </row>
    <row r="81" spans="1:43" ht="16">
      <c r="A81" s="209" t="s">
        <v>259</v>
      </c>
      <c r="B81" s="189"/>
      <c r="C81" s="209">
        <v>1600</v>
      </c>
      <c r="D81" s="189" t="s">
        <v>260</v>
      </c>
      <c r="E81" s="209"/>
      <c r="F81" s="219" t="s">
        <v>261</v>
      </c>
      <c r="G81" s="213">
        <v>6</v>
      </c>
      <c r="H81" s="214">
        <v>1</v>
      </c>
      <c r="I81" s="215">
        <v>0</v>
      </c>
      <c r="J81" s="216">
        <v>1600</v>
      </c>
      <c r="K81" s="217" t="s">
        <v>25</v>
      </c>
      <c r="L81" s="213">
        <v>6</v>
      </c>
      <c r="M81" s="189"/>
      <c r="N81" s="207"/>
      <c r="O81" s="207"/>
      <c r="P81" s="207"/>
      <c r="Q81" s="207"/>
      <c r="R81" s="207"/>
      <c r="S81" s="207"/>
      <c r="T81" s="207"/>
      <c r="U81" s="207"/>
      <c r="V81" s="207"/>
      <c r="W81" s="207"/>
      <c r="X81" s="207"/>
      <c r="Y81" s="207"/>
      <c r="Z81" s="207"/>
      <c r="AA81" s="207"/>
      <c r="AB81" s="207"/>
      <c r="AC81" s="207"/>
      <c r="AD81" s="207"/>
      <c r="AE81" s="207"/>
      <c r="AF81" s="207"/>
      <c r="AG81" s="208"/>
      <c r="AH81" s="208"/>
      <c r="AI81" s="208"/>
      <c r="AJ81" s="208"/>
      <c r="AK81" s="208"/>
      <c r="AL81" s="208"/>
      <c r="AM81" s="208"/>
      <c r="AN81" s="208"/>
      <c r="AO81" s="208"/>
      <c r="AP81" s="208"/>
      <c r="AQ81" s="208"/>
    </row>
    <row r="82" spans="1:43" ht="16">
      <c r="A82" s="209" t="s">
        <v>262</v>
      </c>
      <c r="B82" s="189"/>
      <c r="C82" s="209">
        <v>400</v>
      </c>
      <c r="D82" s="189" t="s">
        <v>589</v>
      </c>
      <c r="E82" s="218" t="s">
        <v>923</v>
      </c>
      <c r="F82" s="219" t="s">
        <v>264</v>
      </c>
      <c r="G82" s="213">
        <v>10</v>
      </c>
      <c r="H82" s="214">
        <v>1</v>
      </c>
      <c r="I82" s="215">
        <v>0.03</v>
      </c>
      <c r="J82" s="216">
        <v>400</v>
      </c>
      <c r="K82" s="217" t="s">
        <v>48</v>
      </c>
      <c r="L82" s="213">
        <v>10</v>
      </c>
      <c r="M82" s="189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8"/>
      <c r="AH82" s="208"/>
      <c r="AI82" s="208"/>
      <c r="AJ82" s="208"/>
      <c r="AK82" s="208"/>
      <c r="AL82" s="208"/>
      <c r="AM82" s="208"/>
      <c r="AN82" s="208"/>
      <c r="AO82" s="208"/>
      <c r="AP82" s="208"/>
      <c r="AQ82" s="208"/>
    </row>
    <row r="83" spans="1:43" ht="16">
      <c r="A83" s="209" t="s">
        <v>265</v>
      </c>
      <c r="B83" s="189"/>
      <c r="C83" s="209">
        <v>32</v>
      </c>
      <c r="D83" s="189" t="s">
        <v>266</v>
      </c>
      <c r="E83" s="218" t="s">
        <v>923</v>
      </c>
      <c r="F83" s="219" t="s">
        <v>267</v>
      </c>
      <c r="G83" s="213">
        <v>16</v>
      </c>
      <c r="H83" s="214">
        <v>1</v>
      </c>
      <c r="I83" s="215">
        <v>0.5</v>
      </c>
      <c r="J83" s="216">
        <v>32</v>
      </c>
      <c r="K83" s="217" t="s">
        <v>25</v>
      </c>
      <c r="L83" s="213">
        <v>16</v>
      </c>
      <c r="M83" s="189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7"/>
      <c r="Z83" s="207"/>
      <c r="AA83" s="207"/>
      <c r="AB83" s="207"/>
      <c r="AC83" s="207"/>
      <c r="AD83" s="207"/>
      <c r="AE83" s="207"/>
      <c r="AF83" s="207"/>
      <c r="AG83" s="208"/>
      <c r="AH83" s="208"/>
      <c r="AI83" s="208"/>
      <c r="AJ83" s="208"/>
      <c r="AK83" s="208"/>
      <c r="AL83" s="208"/>
      <c r="AM83" s="208"/>
      <c r="AN83" s="208"/>
      <c r="AO83" s="208"/>
      <c r="AP83" s="208"/>
      <c r="AQ83" s="208"/>
    </row>
    <row r="84" spans="1:43" ht="16">
      <c r="A84" s="209" t="s">
        <v>268</v>
      </c>
      <c r="B84" s="189"/>
      <c r="C84" s="209">
        <v>20</v>
      </c>
      <c r="D84" s="189" t="s">
        <v>269</v>
      </c>
      <c r="E84" s="218" t="s">
        <v>923</v>
      </c>
      <c r="F84" s="219" t="s">
        <v>270</v>
      </c>
      <c r="G84" s="213">
        <v>17</v>
      </c>
      <c r="H84" s="214">
        <v>2</v>
      </c>
      <c r="I84" s="215">
        <v>0.85</v>
      </c>
      <c r="J84" s="216">
        <v>40</v>
      </c>
      <c r="K84" s="217" t="s">
        <v>25</v>
      </c>
      <c r="L84" s="213">
        <v>34</v>
      </c>
      <c r="M84" s="189"/>
      <c r="N84" s="207"/>
      <c r="O84" s="207"/>
      <c r="P84" s="207"/>
      <c r="Q84" s="207"/>
      <c r="R84" s="207"/>
      <c r="S84" s="207"/>
      <c r="T84" s="207"/>
      <c r="U84" s="207"/>
      <c r="V84" s="207"/>
      <c r="W84" s="207"/>
      <c r="X84" s="207"/>
      <c r="Y84" s="207"/>
      <c r="Z84" s="207"/>
      <c r="AA84" s="207"/>
      <c r="AB84" s="207"/>
      <c r="AC84" s="207"/>
      <c r="AD84" s="207"/>
      <c r="AE84" s="207"/>
      <c r="AF84" s="207"/>
      <c r="AG84" s="208"/>
      <c r="AH84" s="208"/>
      <c r="AI84" s="208"/>
      <c r="AJ84" s="208"/>
      <c r="AK84" s="208"/>
      <c r="AL84" s="208"/>
      <c r="AM84" s="208"/>
      <c r="AN84" s="208"/>
      <c r="AO84" s="208"/>
      <c r="AP84" s="208"/>
      <c r="AQ84" s="208"/>
    </row>
    <row r="85" spans="1:43" ht="16">
      <c r="A85" s="209" t="s">
        <v>271</v>
      </c>
      <c r="B85" s="189"/>
      <c r="C85" s="209">
        <v>25000</v>
      </c>
      <c r="D85" s="189" t="s">
        <v>590</v>
      </c>
      <c r="E85" s="218" t="s">
        <v>923</v>
      </c>
      <c r="F85" s="219" t="s">
        <v>273</v>
      </c>
      <c r="G85" s="213">
        <v>9</v>
      </c>
      <c r="H85" s="214">
        <v>1</v>
      </c>
      <c r="I85" s="215">
        <v>0</v>
      </c>
      <c r="J85" s="216">
        <v>25000</v>
      </c>
      <c r="K85" s="217" t="s">
        <v>48</v>
      </c>
      <c r="L85" s="213">
        <v>9</v>
      </c>
      <c r="M85" s="189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8"/>
      <c r="AH85" s="208"/>
      <c r="AI85" s="208"/>
      <c r="AJ85" s="208"/>
      <c r="AK85" s="208"/>
      <c r="AL85" s="208"/>
      <c r="AM85" s="208"/>
      <c r="AN85" s="208"/>
      <c r="AO85" s="208"/>
      <c r="AP85" s="208"/>
      <c r="AQ85" s="208"/>
    </row>
    <row r="86" spans="1:43" ht="16">
      <c r="A86" s="209" t="s">
        <v>274</v>
      </c>
      <c r="B86" s="189"/>
      <c r="C86" s="209">
        <v>12</v>
      </c>
      <c r="D86" s="189" t="s">
        <v>275</v>
      </c>
      <c r="E86" s="209"/>
      <c r="F86" s="219" t="s">
        <v>276</v>
      </c>
      <c r="G86" s="213">
        <v>26</v>
      </c>
      <c r="H86" s="214">
        <v>1</v>
      </c>
      <c r="I86" s="215">
        <v>2.17</v>
      </c>
      <c r="J86" s="216">
        <v>12</v>
      </c>
      <c r="K86" s="217" t="s">
        <v>25</v>
      </c>
      <c r="L86" s="213">
        <v>26</v>
      </c>
      <c r="M86" s="189"/>
      <c r="N86" s="207"/>
      <c r="O86" s="207"/>
      <c r="P86" s="207"/>
      <c r="Q86" s="207"/>
      <c r="R86" s="207"/>
      <c r="S86" s="207"/>
      <c r="T86" s="207"/>
      <c r="U86" s="207"/>
      <c r="V86" s="207"/>
      <c r="W86" s="207"/>
      <c r="X86" s="207"/>
      <c r="Y86" s="207"/>
      <c r="Z86" s="207"/>
      <c r="AA86" s="207"/>
      <c r="AB86" s="207"/>
      <c r="AC86" s="207"/>
      <c r="AD86" s="207"/>
      <c r="AE86" s="207"/>
      <c r="AF86" s="207"/>
      <c r="AG86" s="208"/>
      <c r="AH86" s="208"/>
      <c r="AI86" s="208"/>
      <c r="AJ86" s="208"/>
      <c r="AK86" s="208"/>
      <c r="AL86" s="208"/>
      <c r="AM86" s="208"/>
      <c r="AN86" s="208"/>
      <c r="AO86" s="208"/>
      <c r="AP86" s="208"/>
      <c r="AQ86" s="208"/>
    </row>
    <row r="87" spans="1:43" ht="16">
      <c r="A87" s="209" t="s">
        <v>277</v>
      </c>
      <c r="B87" s="189"/>
      <c r="C87" s="209">
        <v>15</v>
      </c>
      <c r="D87" s="189" t="s">
        <v>278</v>
      </c>
      <c r="E87" s="209"/>
      <c r="F87" s="219" t="s">
        <v>279</v>
      </c>
      <c r="G87" s="213">
        <v>18</v>
      </c>
      <c r="H87" s="214">
        <v>1</v>
      </c>
      <c r="I87" s="215">
        <v>1.2</v>
      </c>
      <c r="J87" s="216">
        <v>15</v>
      </c>
      <c r="K87" s="217" t="s">
        <v>25</v>
      </c>
      <c r="L87" s="213">
        <v>18</v>
      </c>
      <c r="M87" s="189"/>
      <c r="N87" s="207"/>
      <c r="O87" s="207"/>
      <c r="P87" s="207"/>
      <c r="Q87" s="207"/>
      <c r="R87" s="207"/>
      <c r="S87" s="207"/>
      <c r="T87" s="207"/>
      <c r="U87" s="207"/>
      <c r="V87" s="207"/>
      <c r="W87" s="207"/>
      <c r="X87" s="207"/>
      <c r="Y87" s="207"/>
      <c r="Z87" s="207"/>
      <c r="AA87" s="207"/>
      <c r="AB87" s="207"/>
      <c r="AC87" s="207"/>
      <c r="AD87" s="207"/>
      <c r="AE87" s="207"/>
      <c r="AF87" s="207"/>
      <c r="AG87" s="208"/>
      <c r="AH87" s="208"/>
      <c r="AI87" s="208"/>
      <c r="AJ87" s="208"/>
      <c r="AK87" s="208"/>
      <c r="AL87" s="208"/>
      <c r="AM87" s="208"/>
      <c r="AN87" s="208"/>
      <c r="AO87" s="208"/>
      <c r="AP87" s="208"/>
      <c r="AQ87" s="208"/>
    </row>
    <row r="88" spans="1:43" ht="16">
      <c r="A88" s="209" t="s">
        <v>280</v>
      </c>
      <c r="B88" s="189"/>
      <c r="C88" s="209">
        <v>10</v>
      </c>
      <c r="D88" s="189" t="s">
        <v>281</v>
      </c>
      <c r="E88" s="209"/>
      <c r="F88" s="219" t="s">
        <v>282</v>
      </c>
      <c r="G88" s="213">
        <v>14</v>
      </c>
      <c r="H88" s="214">
        <v>3</v>
      </c>
      <c r="I88" s="215">
        <v>1.4</v>
      </c>
      <c r="J88" s="216">
        <v>30</v>
      </c>
      <c r="K88" s="217" t="s">
        <v>25</v>
      </c>
      <c r="L88" s="213">
        <v>42</v>
      </c>
      <c r="M88" s="189"/>
      <c r="N88" s="207"/>
      <c r="O88" s="207"/>
      <c r="P88" s="207"/>
      <c r="Q88" s="207"/>
      <c r="R88" s="207"/>
      <c r="S88" s="207"/>
      <c r="T88" s="207"/>
      <c r="U88" s="207"/>
      <c r="V88" s="207"/>
      <c r="W88" s="207"/>
      <c r="X88" s="207"/>
      <c r="Y88" s="207"/>
      <c r="Z88" s="207"/>
      <c r="AA88" s="207"/>
      <c r="AB88" s="207"/>
      <c r="AC88" s="207"/>
      <c r="AD88" s="207"/>
      <c r="AE88" s="207"/>
      <c r="AF88" s="207"/>
      <c r="AG88" s="208"/>
      <c r="AH88" s="208"/>
      <c r="AI88" s="208"/>
      <c r="AJ88" s="208"/>
      <c r="AK88" s="208"/>
      <c r="AL88" s="208"/>
      <c r="AM88" s="208"/>
      <c r="AN88" s="208"/>
      <c r="AO88" s="208"/>
      <c r="AP88" s="208"/>
      <c r="AQ88" s="208"/>
    </row>
    <row r="89" spans="1:43" ht="16">
      <c r="A89" s="209" t="s">
        <v>283</v>
      </c>
      <c r="B89" s="189"/>
      <c r="C89" s="209">
        <v>200</v>
      </c>
      <c r="D89" s="189" t="s">
        <v>284</v>
      </c>
      <c r="E89" s="218" t="s">
        <v>923</v>
      </c>
      <c r="F89" s="219" t="s">
        <v>285</v>
      </c>
      <c r="G89" s="213">
        <v>3</v>
      </c>
      <c r="H89" s="214">
        <v>1</v>
      </c>
      <c r="I89" s="215">
        <v>0.02</v>
      </c>
      <c r="J89" s="216">
        <v>200</v>
      </c>
      <c r="K89" s="217" t="s">
        <v>25</v>
      </c>
      <c r="L89" s="213">
        <v>3</v>
      </c>
      <c r="M89" s="189"/>
      <c r="N89" s="207"/>
      <c r="O89" s="207"/>
      <c r="P89" s="207"/>
      <c r="Q89" s="207"/>
      <c r="R89" s="207"/>
      <c r="S89" s="207"/>
      <c r="T89" s="207"/>
      <c r="U89" s="207"/>
      <c r="V89" s="207"/>
      <c r="W89" s="207"/>
      <c r="X89" s="207"/>
      <c r="Y89" s="207"/>
      <c r="Z89" s="207"/>
      <c r="AA89" s="207"/>
      <c r="AB89" s="207"/>
      <c r="AC89" s="207"/>
      <c r="AD89" s="207"/>
      <c r="AE89" s="207"/>
      <c r="AF89" s="207"/>
      <c r="AG89" s="208"/>
      <c r="AH89" s="208"/>
      <c r="AI89" s="208"/>
      <c r="AJ89" s="208"/>
      <c r="AK89" s="208"/>
      <c r="AL89" s="208"/>
      <c r="AM89" s="208"/>
      <c r="AN89" s="208"/>
      <c r="AO89" s="208"/>
      <c r="AP89" s="208"/>
      <c r="AQ89" s="208"/>
    </row>
    <row r="90" spans="1:43" ht="16">
      <c r="A90" s="209" t="s">
        <v>286</v>
      </c>
      <c r="B90" s="189"/>
      <c r="C90" s="209">
        <v>350</v>
      </c>
      <c r="D90" s="189" t="s">
        <v>591</v>
      </c>
      <c r="E90" s="209"/>
      <c r="F90" s="219" t="s">
        <v>289</v>
      </c>
      <c r="G90" s="213">
        <v>14</v>
      </c>
      <c r="H90" s="214">
        <v>1</v>
      </c>
      <c r="I90" s="215">
        <v>0.04</v>
      </c>
      <c r="J90" s="216">
        <v>350</v>
      </c>
      <c r="K90" s="217" t="s">
        <v>290</v>
      </c>
      <c r="L90" s="213">
        <v>14</v>
      </c>
      <c r="M90" s="189"/>
      <c r="N90" s="207"/>
      <c r="O90" s="207"/>
      <c r="P90" s="207"/>
      <c r="Q90" s="207"/>
      <c r="R90" s="207"/>
      <c r="S90" s="207"/>
      <c r="T90" s="207"/>
      <c r="U90" s="207"/>
      <c r="V90" s="207"/>
      <c r="W90" s="207"/>
      <c r="X90" s="207"/>
      <c r="Y90" s="207"/>
      <c r="Z90" s="207"/>
      <c r="AA90" s="207"/>
      <c r="AB90" s="207"/>
      <c r="AC90" s="207"/>
      <c r="AD90" s="207"/>
      <c r="AE90" s="207"/>
      <c r="AF90" s="207"/>
      <c r="AG90" s="208"/>
      <c r="AH90" s="208"/>
      <c r="AI90" s="208"/>
      <c r="AJ90" s="208"/>
      <c r="AK90" s="208"/>
      <c r="AL90" s="208"/>
      <c r="AM90" s="208"/>
      <c r="AN90" s="208"/>
      <c r="AO90" s="208"/>
      <c r="AP90" s="208"/>
      <c r="AQ90" s="208"/>
    </row>
    <row r="91" spans="1:43" ht="16">
      <c r="A91" s="209" t="s">
        <v>291</v>
      </c>
      <c r="B91" s="189"/>
      <c r="C91" s="209">
        <v>100</v>
      </c>
      <c r="D91" s="189" t="s">
        <v>292</v>
      </c>
      <c r="E91" s="209"/>
      <c r="F91" s="219" t="s">
        <v>293</v>
      </c>
      <c r="G91" s="213">
        <v>17</v>
      </c>
      <c r="H91" s="214">
        <v>1</v>
      </c>
      <c r="I91" s="215">
        <v>0.17</v>
      </c>
      <c r="J91" s="216">
        <v>100</v>
      </c>
      <c r="K91" s="217" t="s">
        <v>25</v>
      </c>
      <c r="L91" s="213">
        <v>17</v>
      </c>
      <c r="M91" s="189"/>
      <c r="N91" s="207"/>
      <c r="O91" s="207"/>
      <c r="P91" s="207"/>
      <c r="Q91" s="207"/>
      <c r="R91" s="207"/>
      <c r="S91" s="207"/>
      <c r="T91" s="207"/>
      <c r="U91" s="207"/>
      <c r="V91" s="207"/>
      <c r="W91" s="207"/>
      <c r="X91" s="207"/>
      <c r="Y91" s="207"/>
      <c r="Z91" s="207"/>
      <c r="AA91" s="207"/>
      <c r="AB91" s="207"/>
      <c r="AC91" s="207"/>
      <c r="AD91" s="207"/>
      <c r="AE91" s="207"/>
      <c r="AF91" s="207"/>
      <c r="AG91" s="208"/>
      <c r="AH91" s="208"/>
      <c r="AI91" s="208"/>
      <c r="AJ91" s="208"/>
      <c r="AK91" s="208"/>
      <c r="AL91" s="208"/>
      <c r="AM91" s="208"/>
      <c r="AN91" s="208"/>
      <c r="AO91" s="208"/>
      <c r="AP91" s="208"/>
      <c r="AQ91" s="208"/>
    </row>
    <row r="92" spans="1:43" ht="16">
      <c r="A92" s="209" t="s">
        <v>294</v>
      </c>
      <c r="B92" s="189"/>
      <c r="C92" s="209">
        <v>1</v>
      </c>
      <c r="D92" s="189" t="s">
        <v>295</v>
      </c>
      <c r="E92" s="486" t="s">
        <v>1069</v>
      </c>
      <c r="F92" s="219" t="s">
        <v>296</v>
      </c>
      <c r="G92" s="213">
        <v>15</v>
      </c>
      <c r="H92" s="214">
        <v>1</v>
      </c>
      <c r="I92" s="215">
        <v>15</v>
      </c>
      <c r="J92" s="216">
        <v>1</v>
      </c>
      <c r="K92" s="217" t="s">
        <v>297</v>
      </c>
      <c r="L92" s="213">
        <v>15</v>
      </c>
      <c r="M92" s="189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8"/>
      <c r="AH92" s="208"/>
      <c r="AI92" s="208"/>
      <c r="AJ92" s="208"/>
      <c r="AK92" s="208"/>
      <c r="AL92" s="208"/>
      <c r="AM92" s="208"/>
      <c r="AN92" s="208"/>
      <c r="AO92" s="208"/>
      <c r="AP92" s="208"/>
      <c r="AQ92" s="208"/>
    </row>
    <row r="93" spans="1:43" ht="16">
      <c r="A93" s="209" t="s">
        <v>298</v>
      </c>
      <c r="B93" s="189"/>
      <c r="C93" s="209">
        <v>200</v>
      </c>
      <c r="D93" s="189" t="s">
        <v>299</v>
      </c>
      <c r="E93" s="209"/>
      <c r="F93" s="219" t="s">
        <v>300</v>
      </c>
      <c r="G93" s="213">
        <v>18</v>
      </c>
      <c r="H93" s="214">
        <v>1</v>
      </c>
      <c r="I93" s="215">
        <v>0.09</v>
      </c>
      <c r="J93" s="216">
        <v>200</v>
      </c>
      <c r="K93" s="217" t="s">
        <v>25</v>
      </c>
      <c r="L93" s="213">
        <v>18</v>
      </c>
      <c r="M93" s="189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  <c r="AE93" s="207"/>
      <c r="AF93" s="207"/>
      <c r="AG93" s="208"/>
      <c r="AH93" s="208"/>
      <c r="AI93" s="208"/>
      <c r="AJ93" s="208"/>
      <c r="AK93" s="208"/>
      <c r="AL93" s="208"/>
      <c r="AM93" s="208"/>
      <c r="AN93" s="208"/>
      <c r="AO93" s="208"/>
      <c r="AP93" s="208"/>
      <c r="AQ93" s="208"/>
    </row>
    <row r="94" spans="1:43" ht="16">
      <c r="A94" s="209" t="s">
        <v>301</v>
      </c>
      <c r="B94" s="189"/>
      <c r="C94" s="209">
        <v>10</v>
      </c>
      <c r="D94" s="189" t="s">
        <v>302</v>
      </c>
      <c r="E94" s="218" t="s">
        <v>923</v>
      </c>
      <c r="F94" s="219" t="s">
        <v>303</v>
      </c>
      <c r="G94" s="213">
        <v>24</v>
      </c>
      <c r="H94" s="214">
        <v>1</v>
      </c>
      <c r="I94" s="215">
        <v>2.4</v>
      </c>
      <c r="J94" s="216">
        <v>10</v>
      </c>
      <c r="K94" s="217" t="s">
        <v>25</v>
      </c>
      <c r="L94" s="213">
        <v>24</v>
      </c>
      <c r="M94" s="189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7"/>
      <c r="AD94" s="207"/>
      <c r="AE94" s="207"/>
      <c r="AF94" s="207"/>
      <c r="AG94" s="208"/>
      <c r="AH94" s="208"/>
      <c r="AI94" s="208"/>
      <c r="AJ94" s="208"/>
      <c r="AK94" s="208"/>
      <c r="AL94" s="208"/>
      <c r="AM94" s="208"/>
      <c r="AN94" s="208"/>
      <c r="AO94" s="208"/>
      <c r="AP94" s="208"/>
      <c r="AQ94" s="208"/>
    </row>
    <row r="95" spans="1:43" ht="16">
      <c r="A95" s="209" t="s">
        <v>304</v>
      </c>
      <c r="B95" s="189"/>
      <c r="C95" s="209">
        <v>320</v>
      </c>
      <c r="D95" s="189" t="s">
        <v>305</v>
      </c>
      <c r="E95" s="218" t="s">
        <v>923</v>
      </c>
      <c r="F95" s="219" t="s">
        <v>306</v>
      </c>
      <c r="G95" s="213">
        <v>17</v>
      </c>
      <c r="H95" s="214">
        <v>2</v>
      </c>
      <c r="I95" s="215">
        <v>0.05</v>
      </c>
      <c r="J95" s="216">
        <v>640</v>
      </c>
      <c r="K95" s="217" t="s">
        <v>20</v>
      </c>
      <c r="L95" s="213">
        <v>34</v>
      </c>
      <c r="M95" s="189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  <c r="AE95" s="207"/>
      <c r="AF95" s="207"/>
      <c r="AG95" s="208"/>
      <c r="AH95" s="208"/>
      <c r="AI95" s="208"/>
      <c r="AJ95" s="208"/>
      <c r="AK95" s="208"/>
      <c r="AL95" s="208"/>
      <c r="AM95" s="208"/>
      <c r="AN95" s="208"/>
      <c r="AO95" s="208"/>
      <c r="AP95" s="208"/>
      <c r="AQ95" s="208"/>
    </row>
    <row r="96" spans="1:43" ht="16">
      <c r="A96" s="209" t="s">
        <v>307</v>
      </c>
      <c r="B96" s="189"/>
      <c r="C96" s="209">
        <v>6</v>
      </c>
      <c r="D96" s="189" t="s">
        <v>308</v>
      </c>
      <c r="E96" s="218" t="s">
        <v>923</v>
      </c>
      <c r="F96" s="219" t="s">
        <v>309</v>
      </c>
      <c r="G96" s="213">
        <v>13</v>
      </c>
      <c r="H96" s="214">
        <v>5</v>
      </c>
      <c r="I96" s="215">
        <v>2.17</v>
      </c>
      <c r="J96" s="216">
        <v>30</v>
      </c>
      <c r="K96" s="217" t="s">
        <v>25</v>
      </c>
      <c r="L96" s="213">
        <v>65</v>
      </c>
      <c r="M96" s="189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07"/>
      <c r="AD96" s="207"/>
      <c r="AE96" s="207"/>
      <c r="AF96" s="207"/>
      <c r="AG96" s="208"/>
      <c r="AH96" s="208"/>
      <c r="AI96" s="208"/>
      <c r="AJ96" s="208"/>
      <c r="AK96" s="208"/>
      <c r="AL96" s="208"/>
      <c r="AM96" s="208"/>
      <c r="AN96" s="208"/>
      <c r="AO96" s="208"/>
      <c r="AP96" s="208"/>
      <c r="AQ96" s="208"/>
    </row>
    <row r="97" spans="1:43" ht="16">
      <c r="A97" s="209" t="s">
        <v>310</v>
      </c>
      <c r="B97" s="189"/>
      <c r="C97" s="209">
        <v>30</v>
      </c>
      <c r="D97" s="433" t="s">
        <v>975</v>
      </c>
      <c r="E97" s="218" t="s">
        <v>923</v>
      </c>
      <c r="F97" s="219" t="s">
        <v>312</v>
      </c>
      <c r="G97" s="213">
        <v>28</v>
      </c>
      <c r="H97" s="214">
        <v>1</v>
      </c>
      <c r="I97" s="215">
        <v>0.93</v>
      </c>
      <c r="J97" s="216">
        <v>30</v>
      </c>
      <c r="K97" s="217" t="s">
        <v>25</v>
      </c>
      <c r="L97" s="213">
        <v>28</v>
      </c>
      <c r="M97" s="189"/>
      <c r="N97" s="207"/>
      <c r="O97" s="207"/>
      <c r="P97" s="207"/>
      <c r="Q97" s="207"/>
      <c r="R97" s="207"/>
      <c r="S97" s="207"/>
      <c r="T97" s="207"/>
      <c r="U97" s="207"/>
      <c r="V97" s="207"/>
      <c r="W97" s="207"/>
      <c r="X97" s="207"/>
      <c r="Y97" s="207"/>
      <c r="Z97" s="207"/>
      <c r="AA97" s="207"/>
      <c r="AB97" s="207"/>
      <c r="AC97" s="207"/>
      <c r="AD97" s="207"/>
      <c r="AE97" s="207"/>
      <c r="AF97" s="207"/>
      <c r="AG97" s="208"/>
      <c r="AH97" s="208"/>
      <c r="AI97" s="208"/>
      <c r="AJ97" s="208"/>
      <c r="AK97" s="208"/>
      <c r="AL97" s="208"/>
      <c r="AM97" s="208"/>
      <c r="AN97" s="208"/>
      <c r="AO97" s="208"/>
      <c r="AP97" s="208"/>
      <c r="AQ97" s="208"/>
    </row>
    <row r="98" spans="1:43" ht="16">
      <c r="A98" s="209" t="s">
        <v>313</v>
      </c>
      <c r="B98" s="189"/>
      <c r="C98" s="209">
        <v>50</v>
      </c>
      <c r="D98" s="189" t="s">
        <v>314</v>
      </c>
      <c r="E98" s="209"/>
      <c r="F98" s="219" t="s">
        <v>315</v>
      </c>
      <c r="G98" s="213">
        <v>13</v>
      </c>
      <c r="H98" s="214">
        <v>1</v>
      </c>
      <c r="I98" s="215">
        <v>0.26</v>
      </c>
      <c r="J98" s="216">
        <v>50</v>
      </c>
      <c r="K98" s="217" t="s">
        <v>25</v>
      </c>
      <c r="L98" s="213">
        <v>13</v>
      </c>
      <c r="M98" s="189"/>
      <c r="N98" s="207"/>
      <c r="O98" s="207"/>
      <c r="P98" s="207"/>
      <c r="Q98" s="207"/>
      <c r="R98" s="207"/>
      <c r="S98" s="207"/>
      <c r="T98" s="207"/>
      <c r="U98" s="207"/>
      <c r="V98" s="207"/>
      <c r="W98" s="207"/>
      <c r="X98" s="207"/>
      <c r="Y98" s="207"/>
      <c r="Z98" s="207"/>
      <c r="AA98" s="207"/>
      <c r="AB98" s="207"/>
      <c r="AC98" s="207"/>
      <c r="AD98" s="207"/>
      <c r="AE98" s="207"/>
      <c r="AF98" s="207"/>
      <c r="AG98" s="208"/>
      <c r="AH98" s="208"/>
      <c r="AI98" s="208"/>
      <c r="AJ98" s="208"/>
      <c r="AK98" s="208"/>
      <c r="AL98" s="208"/>
      <c r="AM98" s="208"/>
      <c r="AN98" s="208"/>
      <c r="AO98" s="208"/>
      <c r="AP98" s="208"/>
      <c r="AQ98" s="208"/>
    </row>
    <row r="99" spans="1:43" ht="16">
      <c r="A99" s="209" t="s">
        <v>316</v>
      </c>
      <c r="B99" s="189"/>
      <c r="C99" s="209">
        <v>50</v>
      </c>
      <c r="D99" s="189" t="s">
        <v>317</v>
      </c>
      <c r="E99" s="223"/>
      <c r="F99" s="219" t="s">
        <v>318</v>
      </c>
      <c r="G99" s="213">
        <v>20</v>
      </c>
      <c r="H99" s="214">
        <v>1</v>
      </c>
      <c r="I99" s="508">
        <v>0.4</v>
      </c>
      <c r="J99" s="216">
        <v>50</v>
      </c>
      <c r="K99" s="217" t="s">
        <v>25</v>
      </c>
      <c r="L99" s="213">
        <v>20</v>
      </c>
      <c r="M99" s="189"/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  <c r="AF99" s="207"/>
      <c r="AG99" s="208"/>
      <c r="AH99" s="208"/>
      <c r="AI99" s="208"/>
      <c r="AJ99" s="208"/>
      <c r="AK99" s="208"/>
      <c r="AL99" s="208"/>
      <c r="AM99" s="208"/>
      <c r="AN99" s="208"/>
      <c r="AO99" s="208"/>
      <c r="AP99" s="208"/>
      <c r="AQ99" s="208"/>
    </row>
    <row r="100" spans="1:43">
      <c r="A100" s="250" t="s">
        <v>976</v>
      </c>
      <c r="B100" s="189"/>
      <c r="C100" s="250">
        <v>30</v>
      </c>
      <c r="D100" s="165" t="s">
        <v>367</v>
      </c>
      <c r="E100" s="165"/>
      <c r="F100" s="251" t="s">
        <v>368</v>
      </c>
      <c r="G100" s="252">
        <v>9.86</v>
      </c>
      <c r="H100" s="253">
        <v>1</v>
      </c>
      <c r="I100" s="509">
        <f>SUM(G100/C100)</f>
        <v>0.32866666666666666</v>
      </c>
      <c r="J100" s="216">
        <f>C100*H100</f>
        <v>30</v>
      </c>
      <c r="K100" s="217" t="s">
        <v>48</v>
      </c>
      <c r="L100" s="213">
        <f>G100*H100</f>
        <v>9.86</v>
      </c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254"/>
      <c r="AH100" s="254"/>
      <c r="AI100" s="254"/>
      <c r="AJ100" s="254"/>
      <c r="AK100" s="254"/>
      <c r="AL100" s="254"/>
      <c r="AM100" s="254"/>
      <c r="AN100" s="254"/>
      <c r="AO100" s="254"/>
      <c r="AP100" s="254"/>
      <c r="AQ100" s="254"/>
    </row>
    <row r="101" spans="1:43" ht="16">
      <c r="A101" s="209" t="s">
        <v>319</v>
      </c>
      <c r="B101" s="189"/>
      <c r="C101" s="209">
        <v>12</v>
      </c>
      <c r="D101" s="189" t="s">
        <v>977</v>
      </c>
      <c r="E101" s="209"/>
      <c r="F101" s="212" t="s">
        <v>322</v>
      </c>
      <c r="G101" s="213">
        <v>11</v>
      </c>
      <c r="H101" s="214">
        <v>5</v>
      </c>
      <c r="I101" s="510">
        <v>0.92</v>
      </c>
      <c r="J101" s="216">
        <v>60</v>
      </c>
      <c r="K101" s="217" t="s">
        <v>25</v>
      </c>
      <c r="L101" s="213">
        <v>55</v>
      </c>
      <c r="M101" s="189"/>
      <c r="N101" s="207"/>
      <c r="O101" s="207"/>
      <c r="P101" s="207"/>
      <c r="Q101" s="207"/>
      <c r="R101" s="207"/>
      <c r="S101" s="207"/>
      <c r="T101" s="207"/>
      <c r="U101" s="207"/>
      <c r="V101" s="207"/>
      <c r="W101" s="207"/>
      <c r="X101" s="207"/>
      <c r="Y101" s="207"/>
      <c r="Z101" s="207"/>
      <c r="AA101" s="207"/>
      <c r="AB101" s="207"/>
      <c r="AC101" s="207"/>
      <c r="AD101" s="207"/>
      <c r="AE101" s="207"/>
      <c r="AF101" s="207"/>
      <c r="AG101" s="208"/>
      <c r="AH101" s="208"/>
      <c r="AI101" s="208"/>
      <c r="AJ101" s="208"/>
      <c r="AK101" s="208"/>
      <c r="AL101" s="208"/>
      <c r="AM101" s="208"/>
      <c r="AN101" s="208"/>
      <c r="AO101" s="208"/>
      <c r="AP101" s="208"/>
      <c r="AQ101" s="208"/>
    </row>
    <row r="102" spans="1:43" ht="16">
      <c r="A102" s="209" t="s">
        <v>323</v>
      </c>
      <c r="B102" s="189"/>
      <c r="C102" s="209">
        <v>21.8</v>
      </c>
      <c r="D102" s="189" t="s">
        <v>595</v>
      </c>
      <c r="E102" s="209"/>
      <c r="F102" s="219" t="s">
        <v>325</v>
      </c>
      <c r="G102" s="213">
        <v>15</v>
      </c>
      <c r="H102" s="214">
        <v>2</v>
      </c>
      <c r="I102" s="510">
        <v>0.69</v>
      </c>
      <c r="J102" s="216">
        <v>44</v>
      </c>
      <c r="K102" s="217" t="s">
        <v>93</v>
      </c>
      <c r="L102" s="213">
        <v>30</v>
      </c>
      <c r="M102" s="189"/>
      <c r="N102" s="207"/>
      <c r="O102" s="207"/>
      <c r="P102" s="207"/>
      <c r="Q102" s="207"/>
      <c r="R102" s="207"/>
      <c r="S102" s="207"/>
      <c r="T102" s="207"/>
      <c r="U102" s="207"/>
      <c r="V102" s="207"/>
      <c r="W102" s="207"/>
      <c r="X102" s="207"/>
      <c r="Y102" s="207"/>
      <c r="Z102" s="207"/>
      <c r="AA102" s="207"/>
      <c r="AB102" s="207"/>
      <c r="AC102" s="207"/>
      <c r="AD102" s="207"/>
      <c r="AE102" s="207"/>
      <c r="AF102" s="207"/>
      <c r="AG102" s="208"/>
      <c r="AH102" s="208"/>
      <c r="AI102" s="208"/>
      <c r="AJ102" s="208"/>
      <c r="AK102" s="208"/>
      <c r="AL102" s="208"/>
      <c r="AM102" s="208"/>
      <c r="AN102" s="208"/>
      <c r="AO102" s="208"/>
      <c r="AP102" s="208"/>
      <c r="AQ102" s="208"/>
    </row>
    <row r="103" spans="1:43" ht="16">
      <c r="A103" s="209" t="s">
        <v>326</v>
      </c>
      <c r="B103" s="189"/>
      <c r="C103" s="209">
        <v>500</v>
      </c>
      <c r="D103" s="189" t="s">
        <v>596</v>
      </c>
      <c r="E103" s="209"/>
      <c r="F103" s="219" t="s">
        <v>328</v>
      </c>
      <c r="G103" s="213">
        <v>22</v>
      </c>
      <c r="H103" s="214">
        <v>1</v>
      </c>
      <c r="I103" s="510">
        <v>0.04</v>
      </c>
      <c r="J103" s="216">
        <v>500</v>
      </c>
      <c r="K103" s="217" t="s">
        <v>33</v>
      </c>
      <c r="L103" s="213">
        <v>22</v>
      </c>
      <c r="M103" s="189"/>
      <c r="N103" s="207"/>
      <c r="O103" s="207"/>
      <c r="P103" s="207"/>
      <c r="Q103" s="207"/>
      <c r="R103" s="207"/>
      <c r="S103" s="207"/>
      <c r="T103" s="207"/>
      <c r="U103" s="207"/>
      <c r="V103" s="207"/>
      <c r="W103" s="207"/>
      <c r="X103" s="207"/>
      <c r="Y103" s="207"/>
      <c r="Z103" s="207"/>
      <c r="AA103" s="207"/>
      <c r="AB103" s="207"/>
      <c r="AC103" s="207"/>
      <c r="AD103" s="207"/>
      <c r="AE103" s="207"/>
      <c r="AF103" s="207"/>
      <c r="AG103" s="208"/>
      <c r="AH103" s="208"/>
      <c r="AI103" s="208"/>
      <c r="AJ103" s="208"/>
      <c r="AK103" s="208"/>
      <c r="AL103" s="208"/>
      <c r="AM103" s="208"/>
      <c r="AN103" s="208"/>
      <c r="AO103" s="208"/>
      <c r="AP103" s="208"/>
      <c r="AQ103" s="208"/>
    </row>
    <row r="104" spans="1:43" ht="16">
      <c r="A104" s="209" t="s">
        <v>329</v>
      </c>
      <c r="B104" s="189"/>
      <c r="C104" s="209">
        <v>5</v>
      </c>
      <c r="D104" s="189" t="s">
        <v>330</v>
      </c>
      <c r="E104" s="209"/>
      <c r="F104" s="219" t="s">
        <v>331</v>
      </c>
      <c r="G104" s="213">
        <v>9</v>
      </c>
      <c r="H104" s="214">
        <v>6</v>
      </c>
      <c r="I104" s="510">
        <v>1.8</v>
      </c>
      <c r="J104" s="216">
        <v>30</v>
      </c>
      <c r="K104" s="217" t="s">
        <v>25</v>
      </c>
      <c r="L104" s="213">
        <v>54</v>
      </c>
      <c r="M104" s="189"/>
      <c r="N104" s="207"/>
      <c r="O104" s="207"/>
      <c r="P104" s="207"/>
      <c r="Q104" s="207"/>
      <c r="R104" s="207"/>
      <c r="S104" s="207"/>
      <c r="T104" s="207"/>
      <c r="U104" s="207"/>
      <c r="V104" s="207"/>
      <c r="W104" s="207"/>
      <c r="X104" s="207"/>
      <c r="Y104" s="207"/>
      <c r="Z104" s="207"/>
      <c r="AA104" s="207"/>
      <c r="AB104" s="207"/>
      <c r="AC104" s="207"/>
      <c r="AD104" s="207"/>
      <c r="AE104" s="207"/>
      <c r="AF104" s="207"/>
      <c r="AG104" s="208"/>
      <c r="AH104" s="208"/>
      <c r="AI104" s="208"/>
      <c r="AJ104" s="208"/>
      <c r="AK104" s="208"/>
      <c r="AL104" s="208"/>
      <c r="AM104" s="208"/>
      <c r="AN104" s="208"/>
      <c r="AO104" s="208"/>
      <c r="AP104" s="208"/>
      <c r="AQ104" s="208"/>
    </row>
    <row r="105" spans="1:43" ht="16">
      <c r="A105" s="209" t="s">
        <v>332</v>
      </c>
      <c r="B105" s="189"/>
      <c r="C105" s="209">
        <v>6</v>
      </c>
      <c r="D105" s="189" t="s">
        <v>978</v>
      </c>
      <c r="E105" s="209"/>
      <c r="F105" s="219" t="s">
        <v>334</v>
      </c>
      <c r="G105" s="213">
        <v>11</v>
      </c>
      <c r="H105" s="214">
        <v>2</v>
      </c>
      <c r="I105" s="510">
        <v>1.83</v>
      </c>
      <c r="J105" s="216">
        <v>12</v>
      </c>
      <c r="K105" s="217" t="s">
        <v>25</v>
      </c>
      <c r="L105" s="213">
        <v>22</v>
      </c>
      <c r="M105" s="189"/>
      <c r="N105" s="207"/>
      <c r="O105" s="207"/>
      <c r="P105" s="207"/>
      <c r="Q105" s="207"/>
      <c r="R105" s="207"/>
      <c r="S105" s="207"/>
      <c r="T105" s="207"/>
      <c r="U105" s="207"/>
      <c r="V105" s="207"/>
      <c r="W105" s="207"/>
      <c r="X105" s="207"/>
      <c r="Y105" s="207"/>
      <c r="Z105" s="207"/>
      <c r="AA105" s="207"/>
      <c r="AB105" s="207"/>
      <c r="AC105" s="207"/>
      <c r="AD105" s="207"/>
      <c r="AE105" s="207"/>
      <c r="AF105" s="207"/>
      <c r="AG105" s="208"/>
      <c r="AH105" s="208"/>
      <c r="AI105" s="208"/>
      <c r="AJ105" s="208"/>
      <c r="AK105" s="208"/>
      <c r="AL105" s="208"/>
      <c r="AM105" s="208"/>
      <c r="AN105" s="208"/>
      <c r="AO105" s="208"/>
      <c r="AP105" s="208"/>
      <c r="AQ105" s="208"/>
    </row>
    <row r="106" spans="1:43" ht="16">
      <c r="A106" s="500" t="s">
        <v>979</v>
      </c>
      <c r="B106" s="433"/>
      <c r="C106" s="500">
        <v>100</v>
      </c>
      <c r="D106" s="433" t="s">
        <v>980</v>
      </c>
      <c r="E106" s="501"/>
      <c r="F106" s="502" t="s">
        <v>981</v>
      </c>
      <c r="G106" s="503">
        <v>11</v>
      </c>
      <c r="H106" s="504">
        <v>1</v>
      </c>
      <c r="I106" s="511">
        <v>0.11</v>
      </c>
      <c r="J106" s="505">
        <v>100</v>
      </c>
      <c r="K106" s="506" t="s">
        <v>25</v>
      </c>
      <c r="L106" s="503">
        <v>11</v>
      </c>
      <c r="M106" s="433"/>
      <c r="N106" s="507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256"/>
      <c r="AH106" s="256"/>
      <c r="AI106" s="256"/>
      <c r="AJ106" s="256"/>
      <c r="AK106" s="256"/>
      <c r="AL106" s="256"/>
      <c r="AM106" s="256"/>
      <c r="AN106" s="256"/>
      <c r="AO106" s="256"/>
      <c r="AP106" s="256"/>
      <c r="AQ106" s="256"/>
    </row>
    <row r="107" spans="1:43" ht="16">
      <c r="A107" s="209" t="s">
        <v>335</v>
      </c>
      <c r="B107" s="189"/>
      <c r="C107" s="209">
        <v>10</v>
      </c>
      <c r="D107" s="189" t="s">
        <v>336</v>
      </c>
      <c r="E107" s="209"/>
      <c r="F107" s="219" t="s">
        <v>337</v>
      </c>
      <c r="G107" s="213">
        <v>10</v>
      </c>
      <c r="H107" s="214">
        <v>3</v>
      </c>
      <c r="I107" s="510">
        <v>1</v>
      </c>
      <c r="J107" s="216">
        <v>30</v>
      </c>
      <c r="K107" s="217" t="s">
        <v>25</v>
      </c>
      <c r="L107" s="213">
        <v>30</v>
      </c>
      <c r="M107" s="189"/>
      <c r="N107" s="207"/>
      <c r="O107" s="207"/>
      <c r="P107" s="207"/>
      <c r="Q107" s="207"/>
      <c r="R107" s="207"/>
      <c r="S107" s="207"/>
      <c r="T107" s="207"/>
      <c r="U107" s="207"/>
      <c r="V107" s="207"/>
      <c r="W107" s="207"/>
      <c r="X107" s="207"/>
      <c r="Y107" s="207"/>
      <c r="Z107" s="207"/>
      <c r="AA107" s="207"/>
      <c r="AB107" s="207"/>
      <c r="AC107" s="207"/>
      <c r="AD107" s="207"/>
      <c r="AE107" s="207"/>
      <c r="AF107" s="207"/>
      <c r="AG107" s="208"/>
      <c r="AH107" s="208"/>
      <c r="AI107" s="208"/>
      <c r="AJ107" s="208"/>
      <c r="AK107" s="208"/>
      <c r="AL107" s="208"/>
      <c r="AM107" s="208"/>
      <c r="AN107" s="208"/>
      <c r="AO107" s="208"/>
      <c r="AP107" s="208"/>
      <c r="AQ107" s="208"/>
    </row>
    <row r="108" spans="1:43" ht="16">
      <c r="A108" s="209" t="s">
        <v>338</v>
      </c>
      <c r="B108" s="189"/>
      <c r="C108" s="209">
        <v>100</v>
      </c>
      <c r="D108" s="189" t="s">
        <v>982</v>
      </c>
      <c r="E108" s="209"/>
      <c r="F108" s="219" t="s">
        <v>340</v>
      </c>
      <c r="G108" s="213">
        <v>15</v>
      </c>
      <c r="H108" s="257">
        <v>3</v>
      </c>
      <c r="I108" s="510">
        <v>0.15</v>
      </c>
      <c r="J108" s="258">
        <v>100</v>
      </c>
      <c r="K108" s="217" t="s">
        <v>25</v>
      </c>
      <c r="L108" s="213">
        <v>15</v>
      </c>
      <c r="M108" s="189"/>
      <c r="N108" s="207"/>
      <c r="O108" s="207"/>
      <c r="P108" s="207"/>
      <c r="Q108" s="207"/>
      <c r="R108" s="207"/>
      <c r="S108" s="207"/>
      <c r="T108" s="207"/>
      <c r="U108" s="207"/>
      <c r="V108" s="207"/>
      <c r="W108" s="207"/>
      <c r="X108" s="207"/>
      <c r="Y108" s="207"/>
      <c r="Z108" s="207"/>
      <c r="AA108" s="207"/>
      <c r="AB108" s="207"/>
      <c r="AC108" s="207"/>
      <c r="AD108" s="207"/>
      <c r="AE108" s="207"/>
      <c r="AF108" s="207"/>
      <c r="AG108" s="208"/>
      <c r="AH108" s="208"/>
      <c r="AI108" s="208"/>
      <c r="AJ108" s="208"/>
      <c r="AK108" s="208"/>
      <c r="AL108" s="208"/>
      <c r="AM108" s="208"/>
      <c r="AN108" s="208"/>
      <c r="AO108" s="208"/>
      <c r="AP108" s="208"/>
      <c r="AQ108" s="208"/>
    </row>
    <row r="109" spans="1:43" ht="16">
      <c r="A109" s="209" t="s">
        <v>341</v>
      </c>
      <c r="B109" s="189"/>
      <c r="C109" s="209">
        <v>10</v>
      </c>
      <c r="D109" s="189" t="s">
        <v>983</v>
      </c>
      <c r="E109" s="223"/>
      <c r="F109" s="224" t="s">
        <v>343</v>
      </c>
      <c r="G109" s="213">
        <v>8</v>
      </c>
      <c r="H109" s="214">
        <v>6</v>
      </c>
      <c r="I109" s="510">
        <v>0.8</v>
      </c>
      <c r="J109" s="216">
        <v>60</v>
      </c>
      <c r="K109" s="217" t="s">
        <v>25</v>
      </c>
      <c r="L109" s="213">
        <v>48</v>
      </c>
      <c r="M109" s="224" t="s">
        <v>343</v>
      </c>
      <c r="N109" s="207"/>
      <c r="O109" s="207"/>
      <c r="P109" s="207"/>
      <c r="Q109" s="207"/>
      <c r="R109" s="207"/>
      <c r="S109" s="207"/>
      <c r="T109" s="207"/>
      <c r="U109" s="207"/>
      <c r="V109" s="207"/>
      <c r="W109" s="207"/>
      <c r="X109" s="207"/>
      <c r="Y109" s="207"/>
      <c r="Z109" s="207"/>
      <c r="AA109" s="207"/>
      <c r="AB109" s="207"/>
      <c r="AC109" s="207"/>
      <c r="AD109" s="207"/>
      <c r="AE109" s="207"/>
      <c r="AF109" s="207"/>
      <c r="AG109" s="208"/>
      <c r="AH109" s="208"/>
      <c r="AI109" s="208"/>
      <c r="AJ109" s="208"/>
      <c r="AK109" s="208"/>
      <c r="AL109" s="208"/>
      <c r="AM109" s="208"/>
      <c r="AN109" s="208"/>
      <c r="AO109" s="208"/>
      <c r="AP109" s="208"/>
      <c r="AQ109" s="208"/>
    </row>
    <row r="110" spans="1:43" ht="16">
      <c r="A110" s="209" t="s">
        <v>344</v>
      </c>
      <c r="B110" s="189"/>
      <c r="C110" s="209">
        <v>770</v>
      </c>
      <c r="D110" s="189" t="s">
        <v>984</v>
      </c>
      <c r="E110" s="209"/>
      <c r="F110" s="219" t="s">
        <v>346</v>
      </c>
      <c r="G110" s="213">
        <v>17</v>
      </c>
      <c r="H110" s="214">
        <v>1</v>
      </c>
      <c r="I110" s="510">
        <v>0.02</v>
      </c>
      <c r="J110" s="216">
        <v>770</v>
      </c>
      <c r="K110" s="217" t="s">
        <v>33</v>
      </c>
      <c r="L110" s="213">
        <v>17</v>
      </c>
      <c r="M110" s="189"/>
      <c r="N110" s="207"/>
      <c r="O110" s="207"/>
      <c r="P110" s="207"/>
      <c r="Q110" s="207"/>
      <c r="R110" s="207"/>
      <c r="S110" s="207"/>
      <c r="T110" s="207"/>
      <c r="U110" s="207"/>
      <c r="V110" s="207"/>
      <c r="W110" s="207"/>
      <c r="X110" s="207"/>
      <c r="Y110" s="207"/>
      <c r="Z110" s="207"/>
      <c r="AA110" s="207"/>
      <c r="AB110" s="207"/>
      <c r="AC110" s="207"/>
      <c r="AD110" s="207"/>
      <c r="AE110" s="207"/>
      <c r="AF110" s="207"/>
      <c r="AG110" s="208"/>
      <c r="AH110" s="208"/>
      <c r="AI110" s="208"/>
      <c r="AJ110" s="208"/>
      <c r="AK110" s="208"/>
      <c r="AL110" s="208"/>
      <c r="AM110" s="208"/>
      <c r="AN110" s="208"/>
      <c r="AO110" s="208"/>
      <c r="AP110" s="208"/>
      <c r="AQ110" s="208"/>
    </row>
    <row r="111" spans="1:43" ht="16">
      <c r="A111" s="209" t="s">
        <v>347</v>
      </c>
      <c r="B111" s="189"/>
      <c r="C111" s="209">
        <v>12</v>
      </c>
      <c r="D111" s="189" t="s">
        <v>985</v>
      </c>
      <c r="E111" s="209"/>
      <c r="F111" s="219" t="s">
        <v>350</v>
      </c>
      <c r="G111" s="213">
        <v>7</v>
      </c>
      <c r="H111" s="214">
        <v>3</v>
      </c>
      <c r="I111" s="510">
        <v>0.57999999999999996</v>
      </c>
      <c r="J111" s="216">
        <v>36</v>
      </c>
      <c r="K111" s="217" t="s">
        <v>25</v>
      </c>
      <c r="L111" s="213">
        <v>21</v>
      </c>
      <c r="M111" s="189"/>
      <c r="N111" s="207"/>
      <c r="O111" s="207"/>
      <c r="P111" s="207"/>
      <c r="Q111" s="207"/>
      <c r="R111" s="207"/>
      <c r="S111" s="207"/>
      <c r="T111" s="207"/>
      <c r="U111" s="207"/>
      <c r="V111" s="207"/>
      <c r="W111" s="207"/>
      <c r="X111" s="207"/>
      <c r="Y111" s="207"/>
      <c r="Z111" s="207"/>
      <c r="AA111" s="207"/>
      <c r="AB111" s="207"/>
      <c r="AC111" s="207"/>
      <c r="AD111" s="207"/>
      <c r="AE111" s="207"/>
      <c r="AF111" s="207"/>
      <c r="AG111" s="208"/>
      <c r="AH111" s="208"/>
      <c r="AI111" s="208"/>
      <c r="AJ111" s="208"/>
      <c r="AK111" s="208"/>
      <c r="AL111" s="208"/>
      <c r="AM111" s="208"/>
      <c r="AN111" s="208"/>
      <c r="AO111" s="208"/>
      <c r="AP111" s="208"/>
      <c r="AQ111" s="208"/>
    </row>
    <row r="112" spans="1:43" ht="16">
      <c r="A112" s="209" t="s">
        <v>351</v>
      </c>
      <c r="B112" s="189"/>
      <c r="C112" s="209">
        <v>300</v>
      </c>
      <c r="D112" s="189" t="s">
        <v>603</v>
      </c>
      <c r="E112" s="209"/>
      <c r="F112" s="219" t="s">
        <v>353</v>
      </c>
      <c r="G112" s="213">
        <v>10</v>
      </c>
      <c r="H112" s="214">
        <v>2</v>
      </c>
      <c r="I112" s="510">
        <v>0.03</v>
      </c>
      <c r="J112" s="216">
        <v>600</v>
      </c>
      <c r="K112" s="217" t="s">
        <v>48</v>
      </c>
      <c r="L112" s="213">
        <v>20</v>
      </c>
      <c r="M112" s="189"/>
      <c r="N112" s="207"/>
      <c r="O112" s="207"/>
      <c r="P112" s="207"/>
      <c r="Q112" s="207"/>
      <c r="R112" s="207"/>
      <c r="S112" s="207"/>
      <c r="T112" s="207"/>
      <c r="U112" s="207"/>
      <c r="V112" s="207"/>
      <c r="W112" s="207"/>
      <c r="X112" s="207"/>
      <c r="Y112" s="207"/>
      <c r="Z112" s="207"/>
      <c r="AA112" s="207"/>
      <c r="AB112" s="207"/>
      <c r="AC112" s="207"/>
      <c r="AD112" s="207"/>
      <c r="AE112" s="207"/>
      <c r="AF112" s="207"/>
      <c r="AG112" s="208"/>
      <c r="AH112" s="208"/>
      <c r="AI112" s="208"/>
      <c r="AJ112" s="208"/>
      <c r="AK112" s="208"/>
      <c r="AL112" s="208"/>
      <c r="AM112" s="208"/>
      <c r="AN112" s="208"/>
      <c r="AO112" s="208"/>
      <c r="AP112" s="208"/>
      <c r="AQ112" s="208"/>
    </row>
    <row r="113" spans="1:43" ht="16">
      <c r="A113" s="209" t="s">
        <v>354</v>
      </c>
      <c r="B113" s="189"/>
      <c r="C113" s="209">
        <v>360</v>
      </c>
      <c r="D113" s="189" t="s">
        <v>604</v>
      </c>
      <c r="E113" s="209"/>
      <c r="F113" s="219" t="s">
        <v>356</v>
      </c>
      <c r="G113" s="213">
        <v>12</v>
      </c>
      <c r="H113" s="214">
        <v>1</v>
      </c>
      <c r="I113" s="510">
        <v>0.03</v>
      </c>
      <c r="J113" s="216">
        <v>360</v>
      </c>
      <c r="K113" s="217" t="s">
        <v>48</v>
      </c>
      <c r="L113" s="213">
        <v>12</v>
      </c>
      <c r="M113" s="189"/>
      <c r="N113" s="207"/>
      <c r="O113" s="207"/>
      <c r="P113" s="207"/>
      <c r="Q113" s="207"/>
      <c r="R113" s="207"/>
      <c r="S113" s="207"/>
      <c r="T113" s="207"/>
      <c r="U113" s="207"/>
      <c r="V113" s="207"/>
      <c r="W113" s="207"/>
      <c r="X113" s="207"/>
      <c r="Y113" s="207"/>
      <c r="Z113" s="207"/>
      <c r="AA113" s="207"/>
      <c r="AB113" s="207"/>
      <c r="AC113" s="207"/>
      <c r="AD113" s="207"/>
      <c r="AE113" s="207"/>
      <c r="AF113" s="207"/>
      <c r="AG113" s="208"/>
      <c r="AH113" s="208"/>
      <c r="AI113" s="208"/>
      <c r="AJ113" s="208"/>
      <c r="AK113" s="208"/>
      <c r="AL113" s="208"/>
      <c r="AM113" s="208"/>
      <c r="AN113" s="208"/>
      <c r="AO113" s="208"/>
      <c r="AP113" s="208"/>
      <c r="AQ113" s="208"/>
    </row>
    <row r="114" spans="1:43" ht="16">
      <c r="A114" s="209" t="s">
        <v>357</v>
      </c>
      <c r="B114" s="189"/>
      <c r="C114" s="209">
        <v>160</v>
      </c>
      <c r="D114" s="189" t="s">
        <v>358</v>
      </c>
      <c r="E114" s="209"/>
      <c r="F114" s="219" t="s">
        <v>359</v>
      </c>
      <c r="G114" s="213">
        <v>11</v>
      </c>
      <c r="H114" s="214">
        <v>1</v>
      </c>
      <c r="I114" s="510">
        <v>7.0000000000000007E-2</v>
      </c>
      <c r="J114" s="216">
        <v>160</v>
      </c>
      <c r="K114" s="217" t="s">
        <v>48</v>
      </c>
      <c r="L114" s="213">
        <v>11</v>
      </c>
      <c r="M114" s="189"/>
      <c r="N114" s="207"/>
      <c r="O114" s="207"/>
      <c r="P114" s="207"/>
      <c r="Q114" s="207"/>
      <c r="R114" s="207"/>
      <c r="S114" s="207"/>
      <c r="T114" s="207"/>
      <c r="U114" s="207"/>
      <c r="V114" s="207"/>
      <c r="W114" s="207"/>
      <c r="X114" s="207"/>
      <c r="Y114" s="207"/>
      <c r="Z114" s="207"/>
      <c r="AA114" s="207"/>
      <c r="AB114" s="207"/>
      <c r="AC114" s="207"/>
      <c r="AD114" s="207"/>
      <c r="AE114" s="207"/>
      <c r="AF114" s="207"/>
      <c r="AG114" s="208"/>
      <c r="AH114" s="208"/>
      <c r="AI114" s="208"/>
      <c r="AJ114" s="208"/>
      <c r="AK114" s="208"/>
      <c r="AL114" s="208"/>
      <c r="AM114" s="208"/>
      <c r="AN114" s="208"/>
      <c r="AO114" s="208"/>
      <c r="AP114" s="208"/>
      <c r="AQ114" s="208"/>
    </row>
    <row r="115" spans="1:43" ht="16">
      <c r="A115" s="209" t="s">
        <v>360</v>
      </c>
      <c r="B115" s="189"/>
      <c r="C115" s="223">
        <v>800</v>
      </c>
      <c r="D115" s="434" t="s">
        <v>361</v>
      </c>
      <c r="E115" s="223"/>
      <c r="F115" s="224" t="s">
        <v>362</v>
      </c>
      <c r="G115" s="206">
        <v>13</v>
      </c>
      <c r="H115" s="257">
        <v>1</v>
      </c>
      <c r="I115" s="510">
        <v>0.1</v>
      </c>
      <c r="J115" s="258">
        <v>800</v>
      </c>
      <c r="K115" s="217" t="s">
        <v>48</v>
      </c>
      <c r="L115" s="206">
        <v>13</v>
      </c>
      <c r="M115" s="259"/>
      <c r="N115" s="207"/>
      <c r="O115" s="207"/>
      <c r="P115" s="207"/>
      <c r="Q115" s="207"/>
      <c r="R115" s="207"/>
      <c r="S115" s="207"/>
      <c r="T115" s="207"/>
      <c r="U115" s="207"/>
      <c r="V115" s="207"/>
      <c r="W115" s="207"/>
      <c r="X115" s="207"/>
      <c r="Y115" s="207"/>
      <c r="Z115" s="207"/>
      <c r="AA115" s="207"/>
      <c r="AB115" s="207"/>
      <c r="AC115" s="207"/>
      <c r="AD115" s="207"/>
      <c r="AE115" s="207"/>
      <c r="AF115" s="207"/>
      <c r="AG115" s="208"/>
      <c r="AH115" s="208"/>
      <c r="AI115" s="208"/>
      <c r="AJ115" s="208"/>
      <c r="AK115" s="208"/>
      <c r="AL115" s="208"/>
      <c r="AM115" s="208"/>
      <c r="AN115" s="208"/>
      <c r="AO115" s="208"/>
      <c r="AP115" s="208"/>
      <c r="AQ115" s="208"/>
    </row>
    <row r="116" spans="1:43" ht="16">
      <c r="A116" s="230" t="s">
        <v>363</v>
      </c>
      <c r="B116" s="189"/>
      <c r="C116" s="260">
        <v>75</v>
      </c>
      <c r="D116" s="189" t="s">
        <v>986</v>
      </c>
      <c r="E116" s="261"/>
      <c r="F116" s="262" t="s">
        <v>365</v>
      </c>
      <c r="G116" s="263">
        <v>7.99</v>
      </c>
      <c r="H116" s="264">
        <v>2</v>
      </c>
      <c r="I116" s="512">
        <f>G116/C116</f>
        <v>0.10653333333333334</v>
      </c>
      <c r="J116" s="265">
        <v>150</v>
      </c>
      <c r="K116" s="266" t="s">
        <v>48</v>
      </c>
      <c r="L116" s="267">
        <f>G116*H116</f>
        <v>15.98</v>
      </c>
      <c r="M116" s="263"/>
      <c r="N116" s="263"/>
      <c r="O116" s="263"/>
      <c r="P116" s="263"/>
      <c r="Q116" s="263"/>
      <c r="R116" s="238"/>
      <c r="S116" s="238"/>
      <c r="T116" s="238"/>
      <c r="U116" s="238"/>
      <c r="V116" s="238"/>
      <c r="W116" s="238"/>
      <c r="X116" s="238"/>
      <c r="Y116" s="238"/>
      <c r="Z116" s="238"/>
      <c r="AA116" s="238"/>
      <c r="AB116" s="238"/>
      <c r="AC116" s="238"/>
      <c r="AD116" s="238"/>
      <c r="AE116" s="238"/>
      <c r="AF116" s="238"/>
      <c r="AG116" s="268"/>
      <c r="AH116" s="268"/>
      <c r="AI116" s="268"/>
      <c r="AJ116" s="268"/>
      <c r="AK116" s="268"/>
      <c r="AL116" s="268"/>
      <c r="AM116" s="268"/>
      <c r="AN116" s="268"/>
      <c r="AO116" s="268"/>
      <c r="AP116" s="268"/>
      <c r="AQ116" s="268"/>
    </row>
    <row r="117" spans="1:43">
      <c r="A117" s="269" t="s">
        <v>370</v>
      </c>
      <c r="B117" s="189"/>
      <c r="C117" s="260">
        <v>3</v>
      </c>
      <c r="D117" s="432" t="s">
        <v>987</v>
      </c>
      <c r="E117" s="231"/>
      <c r="F117" s="270" t="s">
        <v>372</v>
      </c>
      <c r="G117" s="231">
        <v>17.57</v>
      </c>
      <c r="H117" s="271">
        <v>15</v>
      </c>
      <c r="I117" s="513">
        <f>G117/H117</f>
        <v>1.1713333333333333</v>
      </c>
      <c r="J117" s="272">
        <v>45</v>
      </c>
      <c r="K117" s="273" t="s">
        <v>25</v>
      </c>
      <c r="L117" s="225">
        <f>G117*3</f>
        <v>52.71</v>
      </c>
      <c r="M117" s="270" t="s">
        <v>372</v>
      </c>
      <c r="N117" s="238"/>
      <c r="O117" s="238"/>
      <c r="P117" s="238"/>
      <c r="Q117" s="238"/>
      <c r="R117" s="238"/>
      <c r="S117" s="238"/>
      <c r="T117" s="238"/>
      <c r="U117" s="238"/>
      <c r="V117" s="238"/>
      <c r="W117" s="238"/>
      <c r="X117" s="238"/>
      <c r="Y117" s="238"/>
      <c r="Z117" s="238"/>
      <c r="AA117" s="238"/>
      <c r="AB117" s="238"/>
      <c r="AC117" s="238"/>
      <c r="AD117" s="238"/>
      <c r="AE117" s="238"/>
      <c r="AF117" s="238"/>
      <c r="AG117" s="268"/>
      <c r="AH117" s="268"/>
      <c r="AI117" s="268"/>
      <c r="AJ117" s="268"/>
      <c r="AK117" s="268"/>
      <c r="AL117" s="268"/>
      <c r="AM117" s="268"/>
      <c r="AN117" s="268"/>
      <c r="AO117" s="268"/>
      <c r="AP117" s="268"/>
      <c r="AQ117" s="268"/>
    </row>
    <row r="118" spans="1:43" ht="16">
      <c r="A118" s="209" t="s">
        <v>373</v>
      </c>
      <c r="B118" s="259"/>
      <c r="C118" s="223">
        <v>450</v>
      </c>
      <c r="D118" s="259" t="s">
        <v>988</v>
      </c>
      <c r="E118" s="435"/>
      <c r="F118" s="224" t="s">
        <v>375</v>
      </c>
      <c r="G118" s="213"/>
      <c r="H118" s="257">
        <v>1</v>
      </c>
      <c r="I118" s="215">
        <v>7.0000000000000007E-2</v>
      </c>
      <c r="J118" s="258">
        <v>450</v>
      </c>
      <c r="K118" s="217" t="s">
        <v>48</v>
      </c>
      <c r="L118" s="206">
        <v>3</v>
      </c>
      <c r="M118" s="91"/>
      <c r="N118" s="274"/>
      <c r="O118" s="207"/>
      <c r="P118" s="207"/>
      <c r="Q118" s="207"/>
      <c r="R118" s="207"/>
      <c r="S118" s="207"/>
      <c r="T118" s="207"/>
      <c r="U118" s="207"/>
      <c r="V118" s="207"/>
      <c r="W118" s="207"/>
      <c r="X118" s="207"/>
      <c r="Y118" s="207"/>
      <c r="Z118" s="207"/>
      <c r="AA118" s="207"/>
      <c r="AB118" s="207"/>
      <c r="AC118" s="207"/>
      <c r="AD118" s="207"/>
      <c r="AE118" s="207"/>
      <c r="AF118" s="207"/>
      <c r="AG118" s="208"/>
      <c r="AH118" s="208"/>
      <c r="AI118" s="208"/>
      <c r="AJ118" s="208"/>
      <c r="AK118" s="208"/>
      <c r="AL118" s="208"/>
      <c r="AM118" s="208"/>
      <c r="AN118" s="208"/>
      <c r="AO118" s="208"/>
      <c r="AP118" s="208"/>
      <c r="AQ118" s="208"/>
    </row>
    <row r="119" spans="1:43" ht="16">
      <c r="A119" s="209" t="s">
        <v>376</v>
      </c>
      <c r="B119" s="189"/>
      <c r="C119" s="209">
        <v>72</v>
      </c>
      <c r="D119" s="189" t="s">
        <v>377</v>
      </c>
      <c r="E119" s="209"/>
      <c r="F119" s="219" t="s">
        <v>378</v>
      </c>
      <c r="G119" s="213">
        <v>84</v>
      </c>
      <c r="H119" s="214">
        <v>1</v>
      </c>
      <c r="I119" s="215">
        <v>1.17</v>
      </c>
      <c r="J119" s="216">
        <v>72</v>
      </c>
      <c r="K119" s="217" t="s">
        <v>25</v>
      </c>
      <c r="L119" s="213">
        <v>84</v>
      </c>
      <c r="M119" s="189"/>
      <c r="N119" s="207"/>
      <c r="O119" s="207"/>
      <c r="P119" s="207"/>
      <c r="Q119" s="207"/>
      <c r="R119" s="207"/>
      <c r="S119" s="207"/>
      <c r="T119" s="207"/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7"/>
      <c r="AF119" s="207"/>
      <c r="AG119" s="208"/>
      <c r="AH119" s="208"/>
      <c r="AI119" s="208"/>
      <c r="AJ119" s="208"/>
      <c r="AK119" s="208"/>
      <c r="AL119" s="208"/>
      <c r="AM119" s="208"/>
      <c r="AN119" s="208"/>
      <c r="AO119" s="208"/>
      <c r="AP119" s="208"/>
      <c r="AQ119" s="208"/>
    </row>
    <row r="120" spans="1:43" ht="16">
      <c r="A120" s="209" t="s">
        <v>379</v>
      </c>
      <c r="B120" s="189"/>
      <c r="C120" s="209">
        <v>12</v>
      </c>
      <c r="D120" s="189" t="s">
        <v>380</v>
      </c>
      <c r="E120" s="209"/>
      <c r="F120" s="219" t="s">
        <v>381</v>
      </c>
      <c r="G120" s="213">
        <v>8</v>
      </c>
      <c r="H120" s="214">
        <v>3</v>
      </c>
      <c r="I120" s="215">
        <v>0.67</v>
      </c>
      <c r="J120" s="216">
        <v>36</v>
      </c>
      <c r="K120" s="217" t="s">
        <v>25</v>
      </c>
      <c r="L120" s="213">
        <v>24</v>
      </c>
      <c r="M120" s="189"/>
      <c r="N120" s="207"/>
      <c r="O120" s="207"/>
      <c r="P120" s="207"/>
      <c r="Q120" s="207"/>
      <c r="R120" s="207"/>
      <c r="S120" s="207"/>
      <c r="T120" s="207"/>
      <c r="U120" s="207"/>
      <c r="V120" s="207"/>
      <c r="W120" s="207"/>
      <c r="X120" s="207"/>
      <c r="Y120" s="207"/>
      <c r="Z120" s="207"/>
      <c r="AA120" s="207"/>
      <c r="AB120" s="207"/>
      <c r="AC120" s="207"/>
      <c r="AD120" s="207"/>
      <c r="AE120" s="207"/>
      <c r="AF120" s="207"/>
      <c r="AG120" s="208"/>
      <c r="AH120" s="208"/>
      <c r="AI120" s="208"/>
      <c r="AJ120" s="208"/>
      <c r="AK120" s="208"/>
      <c r="AL120" s="208"/>
      <c r="AM120" s="208"/>
      <c r="AN120" s="208"/>
      <c r="AO120" s="208"/>
      <c r="AP120" s="208"/>
      <c r="AQ120" s="208"/>
    </row>
    <row r="121" spans="1:43" ht="16">
      <c r="A121" s="209" t="s">
        <v>382</v>
      </c>
      <c r="B121" s="189"/>
      <c r="C121" s="209">
        <v>250</v>
      </c>
      <c r="D121" s="189" t="s">
        <v>383</v>
      </c>
      <c r="E121" s="209"/>
      <c r="F121" s="219" t="s">
        <v>384</v>
      </c>
      <c r="G121" s="213">
        <v>57</v>
      </c>
      <c r="H121" s="214">
        <v>1</v>
      </c>
      <c r="I121" s="215">
        <v>0.23</v>
      </c>
      <c r="J121" s="216">
        <v>250</v>
      </c>
      <c r="K121" s="217" t="s">
        <v>25</v>
      </c>
      <c r="L121" s="213">
        <v>57</v>
      </c>
      <c r="M121" s="189"/>
      <c r="N121" s="207"/>
      <c r="O121" s="207"/>
      <c r="P121" s="207"/>
      <c r="Q121" s="207"/>
      <c r="R121" s="207"/>
      <c r="S121" s="207"/>
      <c r="T121" s="207"/>
      <c r="U121" s="207"/>
      <c r="V121" s="207"/>
      <c r="W121" s="207"/>
      <c r="X121" s="207"/>
      <c r="Y121" s="207"/>
      <c r="Z121" s="207"/>
      <c r="AA121" s="207"/>
      <c r="AB121" s="207"/>
      <c r="AC121" s="207"/>
      <c r="AD121" s="207"/>
      <c r="AE121" s="207"/>
      <c r="AF121" s="207"/>
      <c r="AG121" s="208"/>
      <c r="AH121" s="208"/>
      <c r="AI121" s="208"/>
      <c r="AJ121" s="208"/>
      <c r="AK121" s="208"/>
      <c r="AL121" s="208"/>
      <c r="AM121" s="208"/>
      <c r="AN121" s="208"/>
      <c r="AO121" s="208"/>
      <c r="AP121" s="208"/>
      <c r="AQ121" s="208"/>
    </row>
    <row r="122" spans="1:43" ht="16">
      <c r="A122" s="209" t="s">
        <v>385</v>
      </c>
      <c r="B122" s="189"/>
      <c r="C122" s="209">
        <v>30</v>
      </c>
      <c r="D122" s="259" t="s">
        <v>989</v>
      </c>
      <c r="E122" s="209"/>
      <c r="F122" s="212" t="s">
        <v>387</v>
      </c>
      <c r="G122" s="213">
        <v>5</v>
      </c>
      <c r="H122" s="214">
        <v>2</v>
      </c>
      <c r="I122" s="215">
        <v>0.17</v>
      </c>
      <c r="J122" s="216">
        <v>60</v>
      </c>
      <c r="K122" s="217" t="s">
        <v>25</v>
      </c>
      <c r="L122" s="213">
        <v>10</v>
      </c>
      <c r="M122" s="189"/>
      <c r="N122" s="207"/>
      <c r="O122" s="207"/>
      <c r="P122" s="207"/>
      <c r="Q122" s="207"/>
      <c r="R122" s="207"/>
      <c r="S122" s="207"/>
      <c r="T122" s="207"/>
      <c r="U122" s="207"/>
      <c r="V122" s="207"/>
      <c r="W122" s="207"/>
      <c r="X122" s="207"/>
      <c r="Y122" s="207"/>
      <c r="Z122" s="207"/>
      <c r="AA122" s="207"/>
      <c r="AB122" s="207"/>
      <c r="AC122" s="207"/>
      <c r="AD122" s="207"/>
      <c r="AE122" s="207"/>
      <c r="AF122" s="207"/>
      <c r="AG122" s="208"/>
      <c r="AH122" s="208"/>
      <c r="AI122" s="208"/>
      <c r="AJ122" s="208"/>
      <c r="AK122" s="208"/>
      <c r="AL122" s="208"/>
      <c r="AM122" s="208"/>
      <c r="AN122" s="208"/>
      <c r="AO122" s="208"/>
      <c r="AP122" s="208"/>
      <c r="AQ122" s="208"/>
    </row>
    <row r="123" spans="1:43" ht="16">
      <c r="A123" s="209" t="s">
        <v>388</v>
      </c>
      <c r="B123" s="189"/>
      <c r="C123" s="209">
        <v>100</v>
      </c>
      <c r="D123" s="189" t="s">
        <v>990</v>
      </c>
      <c r="E123" s="275" t="s">
        <v>923</v>
      </c>
      <c r="F123" s="219" t="s">
        <v>390</v>
      </c>
      <c r="G123" s="213">
        <v>10</v>
      </c>
      <c r="H123" s="214">
        <v>2</v>
      </c>
      <c r="I123" s="215">
        <v>0.1</v>
      </c>
      <c r="J123" s="216">
        <v>200</v>
      </c>
      <c r="K123" s="217" t="s">
        <v>48</v>
      </c>
      <c r="L123" s="213">
        <v>20</v>
      </c>
      <c r="M123" s="189"/>
      <c r="N123" s="207"/>
      <c r="O123" s="207"/>
      <c r="P123" s="207"/>
      <c r="Q123" s="207"/>
      <c r="R123" s="207"/>
      <c r="S123" s="207"/>
      <c r="T123" s="207"/>
      <c r="U123" s="207"/>
      <c r="V123" s="207"/>
      <c r="W123" s="207"/>
      <c r="X123" s="207"/>
      <c r="Y123" s="207"/>
      <c r="Z123" s="207"/>
      <c r="AA123" s="207"/>
      <c r="AB123" s="207"/>
      <c r="AC123" s="207"/>
      <c r="AD123" s="207"/>
      <c r="AE123" s="207"/>
      <c r="AF123" s="207"/>
      <c r="AG123" s="208"/>
      <c r="AH123" s="208"/>
      <c r="AI123" s="208"/>
      <c r="AJ123" s="208"/>
      <c r="AK123" s="208"/>
      <c r="AL123" s="208"/>
      <c r="AM123" s="208"/>
      <c r="AN123" s="208"/>
      <c r="AO123" s="208"/>
      <c r="AP123" s="208"/>
      <c r="AQ123" s="208"/>
    </row>
    <row r="124" spans="1:43" ht="16">
      <c r="A124" s="209" t="s">
        <v>391</v>
      </c>
      <c r="B124" s="189"/>
      <c r="C124" s="209">
        <v>1</v>
      </c>
      <c r="D124" s="189" t="s">
        <v>393</v>
      </c>
      <c r="E124" s="209"/>
      <c r="F124" s="219" t="s">
        <v>394</v>
      </c>
      <c r="G124" s="213">
        <v>3</v>
      </c>
      <c r="H124" s="257">
        <v>5</v>
      </c>
      <c r="I124" s="215">
        <v>3</v>
      </c>
      <c r="J124" s="216">
        <v>10</v>
      </c>
      <c r="K124" s="217" t="s">
        <v>25</v>
      </c>
      <c r="L124" s="213">
        <v>30</v>
      </c>
      <c r="M124" s="189"/>
      <c r="N124" s="207"/>
      <c r="O124" s="207"/>
      <c r="P124" s="207"/>
      <c r="Q124" s="207"/>
      <c r="R124" s="207"/>
      <c r="S124" s="207"/>
      <c r="T124" s="207"/>
      <c r="U124" s="207"/>
      <c r="V124" s="207"/>
      <c r="W124" s="207"/>
      <c r="X124" s="207"/>
      <c r="Y124" s="207"/>
      <c r="Z124" s="207"/>
      <c r="AA124" s="207"/>
      <c r="AB124" s="207"/>
      <c r="AC124" s="207"/>
      <c r="AD124" s="207"/>
      <c r="AE124" s="207"/>
      <c r="AF124" s="207"/>
      <c r="AG124" s="208"/>
      <c r="AH124" s="208"/>
      <c r="AI124" s="208"/>
      <c r="AJ124" s="208"/>
      <c r="AK124" s="208"/>
      <c r="AL124" s="208"/>
      <c r="AM124" s="208"/>
      <c r="AN124" s="208"/>
      <c r="AO124" s="208"/>
      <c r="AP124" s="208"/>
      <c r="AQ124" s="208"/>
    </row>
    <row r="125" spans="1:43" ht="16">
      <c r="A125" s="209" t="s">
        <v>395</v>
      </c>
      <c r="B125" s="189"/>
      <c r="C125" s="209">
        <v>1</v>
      </c>
      <c r="D125" s="259" t="s">
        <v>991</v>
      </c>
      <c r="E125" s="218" t="s">
        <v>923</v>
      </c>
      <c r="F125" s="219" t="s">
        <v>397</v>
      </c>
      <c r="G125" s="213">
        <v>8.2899999999999991</v>
      </c>
      <c r="H125" s="214">
        <v>12</v>
      </c>
      <c r="I125" s="215">
        <f>G125</f>
        <v>8.2899999999999991</v>
      </c>
      <c r="J125" s="216">
        <v>12</v>
      </c>
      <c r="K125" s="217" t="s">
        <v>25</v>
      </c>
      <c r="L125" s="213">
        <f>G125*H125</f>
        <v>99.47999999999999</v>
      </c>
      <c r="M125" s="189"/>
      <c r="N125" s="207"/>
      <c r="O125" s="207"/>
      <c r="P125" s="207"/>
      <c r="Q125" s="207"/>
      <c r="R125" s="207"/>
      <c r="S125" s="207"/>
      <c r="T125" s="207"/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  <c r="AF125" s="207"/>
      <c r="AG125" s="208"/>
      <c r="AH125" s="208"/>
      <c r="AI125" s="208"/>
      <c r="AJ125" s="208"/>
      <c r="AK125" s="208"/>
      <c r="AL125" s="208"/>
      <c r="AM125" s="208"/>
      <c r="AN125" s="208"/>
      <c r="AO125" s="208"/>
      <c r="AP125" s="208"/>
      <c r="AQ125" s="208"/>
    </row>
    <row r="126" spans="1:43" ht="16">
      <c r="A126" s="209" t="s">
        <v>398</v>
      </c>
      <c r="B126" s="189"/>
      <c r="C126" s="209">
        <v>100</v>
      </c>
      <c r="D126" s="189" t="s">
        <v>399</v>
      </c>
      <c r="E126" s="218" t="s">
        <v>923</v>
      </c>
      <c r="F126" s="219" t="s">
        <v>400</v>
      </c>
      <c r="G126" s="213">
        <v>8</v>
      </c>
      <c r="H126" s="214">
        <v>2</v>
      </c>
      <c r="I126" s="215">
        <v>0.08</v>
      </c>
      <c r="J126" s="216">
        <v>200</v>
      </c>
      <c r="K126" s="217" t="s">
        <v>25</v>
      </c>
      <c r="L126" s="213">
        <v>16</v>
      </c>
      <c r="M126" s="189"/>
      <c r="N126" s="207"/>
      <c r="O126" s="207"/>
      <c r="P126" s="207"/>
      <c r="Q126" s="207"/>
      <c r="R126" s="207"/>
      <c r="S126" s="207"/>
      <c r="T126" s="207"/>
      <c r="U126" s="207"/>
      <c r="V126" s="207"/>
      <c r="W126" s="207"/>
      <c r="X126" s="207"/>
      <c r="Y126" s="207"/>
      <c r="Z126" s="207"/>
      <c r="AA126" s="207"/>
      <c r="AB126" s="207"/>
      <c r="AC126" s="207"/>
      <c r="AD126" s="207"/>
      <c r="AE126" s="207"/>
      <c r="AF126" s="207"/>
      <c r="AG126" s="208"/>
      <c r="AH126" s="208"/>
      <c r="AI126" s="208"/>
      <c r="AJ126" s="208"/>
      <c r="AK126" s="208"/>
      <c r="AL126" s="208"/>
      <c r="AM126" s="208"/>
      <c r="AN126" s="208"/>
      <c r="AO126" s="208"/>
      <c r="AP126" s="208"/>
      <c r="AQ126" s="208"/>
    </row>
    <row r="127" spans="1:43" ht="16">
      <c r="A127" s="209" t="s">
        <v>401</v>
      </c>
      <c r="B127" s="189"/>
      <c r="C127" s="209">
        <v>48</v>
      </c>
      <c r="D127" s="189" t="s">
        <v>402</v>
      </c>
      <c r="E127" s="218" t="s">
        <v>923</v>
      </c>
      <c r="F127" s="219" t="s">
        <v>403</v>
      </c>
      <c r="G127" s="213">
        <v>14</v>
      </c>
      <c r="H127" s="214">
        <v>2</v>
      </c>
      <c r="I127" s="215">
        <v>0.28999999999999998</v>
      </c>
      <c r="J127" s="216">
        <v>96</v>
      </c>
      <c r="K127" s="217" t="s">
        <v>48</v>
      </c>
      <c r="L127" s="213">
        <v>28</v>
      </c>
      <c r="M127" s="189"/>
      <c r="N127" s="207"/>
      <c r="O127" s="207"/>
      <c r="P127" s="207"/>
      <c r="Q127" s="207"/>
      <c r="R127" s="207"/>
      <c r="S127" s="207"/>
      <c r="T127" s="207"/>
      <c r="U127" s="207"/>
      <c r="V127" s="207"/>
      <c r="W127" s="207"/>
      <c r="X127" s="207"/>
      <c r="Y127" s="207"/>
      <c r="Z127" s="207"/>
      <c r="AA127" s="207"/>
      <c r="AB127" s="207"/>
      <c r="AC127" s="207"/>
      <c r="AD127" s="207"/>
      <c r="AE127" s="207"/>
      <c r="AF127" s="207"/>
      <c r="AG127" s="208"/>
      <c r="AH127" s="208"/>
      <c r="AI127" s="208"/>
      <c r="AJ127" s="208"/>
      <c r="AK127" s="208"/>
      <c r="AL127" s="208"/>
      <c r="AM127" s="208"/>
      <c r="AN127" s="208"/>
      <c r="AO127" s="208"/>
      <c r="AP127" s="208"/>
      <c r="AQ127" s="208"/>
    </row>
    <row r="128" spans="1:43" ht="16">
      <c r="A128" s="209" t="s">
        <v>404</v>
      </c>
      <c r="B128" s="189"/>
      <c r="C128" s="209">
        <v>2</v>
      </c>
      <c r="D128" s="189" t="s">
        <v>406</v>
      </c>
      <c r="E128" s="218" t="s">
        <v>923</v>
      </c>
      <c r="F128" s="219" t="s">
        <v>407</v>
      </c>
      <c r="G128" s="213">
        <v>3</v>
      </c>
      <c r="H128" s="214">
        <v>1</v>
      </c>
      <c r="I128" s="215">
        <v>1.5</v>
      </c>
      <c r="J128" s="216">
        <v>2</v>
      </c>
      <c r="K128" s="217" t="s">
        <v>128</v>
      </c>
      <c r="L128" s="213">
        <v>3</v>
      </c>
      <c r="M128" s="189"/>
      <c r="N128" s="207"/>
      <c r="O128" s="207"/>
      <c r="P128" s="207"/>
      <c r="Q128" s="207"/>
      <c r="R128" s="207"/>
      <c r="S128" s="207"/>
      <c r="T128" s="207"/>
      <c r="U128" s="207"/>
      <c r="V128" s="207"/>
      <c r="W128" s="207"/>
      <c r="X128" s="207"/>
      <c r="Y128" s="207"/>
      <c r="Z128" s="207"/>
      <c r="AA128" s="207"/>
      <c r="AB128" s="207"/>
      <c r="AC128" s="207"/>
      <c r="AD128" s="207"/>
      <c r="AE128" s="207"/>
      <c r="AF128" s="207"/>
      <c r="AG128" s="208"/>
      <c r="AH128" s="208"/>
      <c r="AI128" s="208"/>
      <c r="AJ128" s="208"/>
      <c r="AK128" s="208"/>
      <c r="AL128" s="208"/>
      <c r="AM128" s="208"/>
      <c r="AN128" s="208"/>
      <c r="AO128" s="208"/>
      <c r="AP128" s="208"/>
      <c r="AQ128" s="208"/>
    </row>
    <row r="129" spans="1:43" ht="16">
      <c r="A129" s="209" t="s">
        <v>408</v>
      </c>
      <c r="B129" s="189"/>
      <c r="C129" s="209">
        <v>6</v>
      </c>
      <c r="D129" s="189" t="s">
        <v>992</v>
      </c>
      <c r="E129" s="209"/>
      <c r="F129" s="219" t="s">
        <v>410</v>
      </c>
      <c r="G129" s="213">
        <v>16</v>
      </c>
      <c r="H129" s="214">
        <v>2</v>
      </c>
      <c r="I129" s="215">
        <v>2.67</v>
      </c>
      <c r="J129" s="216">
        <v>12</v>
      </c>
      <c r="K129" s="217" t="s">
        <v>93</v>
      </c>
      <c r="L129" s="213">
        <v>32</v>
      </c>
      <c r="M129" s="189"/>
      <c r="N129" s="207"/>
      <c r="O129" s="207"/>
      <c r="P129" s="207"/>
      <c r="Q129" s="207"/>
      <c r="R129" s="207"/>
      <c r="S129" s="207"/>
      <c r="T129" s="207"/>
      <c r="U129" s="207"/>
      <c r="V129" s="207"/>
      <c r="W129" s="207"/>
      <c r="X129" s="207"/>
      <c r="Y129" s="207"/>
      <c r="Z129" s="207"/>
      <c r="AA129" s="207"/>
      <c r="AB129" s="207"/>
      <c r="AC129" s="207"/>
      <c r="AD129" s="207"/>
      <c r="AE129" s="207"/>
      <c r="AF129" s="207"/>
      <c r="AG129" s="208"/>
      <c r="AH129" s="208"/>
      <c r="AI129" s="208"/>
      <c r="AJ129" s="208"/>
      <c r="AK129" s="208"/>
      <c r="AL129" s="208"/>
      <c r="AM129" s="208"/>
      <c r="AN129" s="208"/>
      <c r="AO129" s="208"/>
      <c r="AP129" s="208"/>
      <c r="AQ129" s="208"/>
    </row>
    <row r="130" spans="1:43" ht="16">
      <c r="A130" s="209" t="s">
        <v>411</v>
      </c>
      <c r="B130" s="189"/>
      <c r="C130" s="209">
        <v>125</v>
      </c>
      <c r="D130" s="189" t="s">
        <v>412</v>
      </c>
      <c r="E130" s="209"/>
      <c r="F130" s="219" t="s">
        <v>413</v>
      </c>
      <c r="G130" s="206">
        <v>14</v>
      </c>
      <c r="H130" s="257">
        <v>1</v>
      </c>
      <c r="I130" s="215">
        <v>0.05</v>
      </c>
      <c r="J130" s="258">
        <v>125</v>
      </c>
      <c r="K130" s="217" t="s">
        <v>414</v>
      </c>
      <c r="L130" s="206">
        <v>14</v>
      </c>
      <c r="M130" s="189"/>
      <c r="N130" s="207"/>
      <c r="O130" s="207"/>
      <c r="P130" s="207"/>
      <c r="Q130" s="207"/>
      <c r="R130" s="207"/>
      <c r="S130" s="207"/>
      <c r="T130" s="207"/>
      <c r="U130" s="207"/>
      <c r="V130" s="207"/>
      <c r="W130" s="207"/>
      <c r="X130" s="207"/>
      <c r="Y130" s="207"/>
      <c r="Z130" s="207"/>
      <c r="AA130" s="207"/>
      <c r="AB130" s="207"/>
      <c r="AC130" s="207"/>
      <c r="AD130" s="207"/>
      <c r="AE130" s="207"/>
      <c r="AF130" s="207"/>
      <c r="AG130" s="208"/>
      <c r="AH130" s="208"/>
      <c r="AI130" s="208"/>
      <c r="AJ130" s="208"/>
      <c r="AK130" s="208"/>
      <c r="AL130" s="208"/>
      <c r="AM130" s="208"/>
      <c r="AN130" s="208"/>
      <c r="AO130" s="208"/>
      <c r="AP130" s="208"/>
      <c r="AQ130" s="208"/>
    </row>
    <row r="131" spans="1:43" ht="16">
      <c r="A131" s="209" t="s">
        <v>415</v>
      </c>
      <c r="B131" s="189"/>
      <c r="C131" s="209">
        <v>24</v>
      </c>
      <c r="D131" s="189" t="s">
        <v>416</v>
      </c>
      <c r="E131" s="218" t="s">
        <v>923</v>
      </c>
      <c r="F131" s="219" t="s">
        <v>417</v>
      </c>
      <c r="G131" s="213">
        <v>10</v>
      </c>
      <c r="H131" s="214">
        <v>2</v>
      </c>
      <c r="I131" s="215">
        <v>0.42</v>
      </c>
      <c r="J131" s="216">
        <v>48</v>
      </c>
      <c r="K131" s="217" t="s">
        <v>25</v>
      </c>
      <c r="L131" s="213">
        <v>20</v>
      </c>
      <c r="M131" s="189"/>
      <c r="N131" s="207"/>
      <c r="O131" s="207"/>
      <c r="P131" s="207"/>
      <c r="Q131" s="207"/>
      <c r="R131" s="207"/>
      <c r="S131" s="207"/>
      <c r="T131" s="207"/>
      <c r="U131" s="207"/>
      <c r="V131" s="207"/>
      <c r="W131" s="207"/>
      <c r="X131" s="207"/>
      <c r="Y131" s="207"/>
      <c r="Z131" s="207"/>
      <c r="AA131" s="207"/>
      <c r="AB131" s="207"/>
      <c r="AC131" s="207"/>
      <c r="AD131" s="207"/>
      <c r="AE131" s="207"/>
      <c r="AF131" s="207"/>
      <c r="AG131" s="208"/>
      <c r="AH131" s="208"/>
      <c r="AI131" s="208"/>
      <c r="AJ131" s="208"/>
      <c r="AK131" s="208"/>
      <c r="AL131" s="208"/>
      <c r="AM131" s="208"/>
      <c r="AN131" s="208"/>
      <c r="AO131" s="208"/>
      <c r="AP131" s="208"/>
      <c r="AQ131" s="208"/>
    </row>
    <row r="132" spans="1:43" ht="16">
      <c r="A132" s="209" t="s">
        <v>418</v>
      </c>
      <c r="B132" s="189"/>
      <c r="C132" s="209">
        <v>400</v>
      </c>
      <c r="D132" s="189" t="s">
        <v>619</v>
      </c>
      <c r="E132" s="209"/>
      <c r="F132" s="219" t="s">
        <v>420</v>
      </c>
      <c r="G132" s="213">
        <v>8</v>
      </c>
      <c r="H132" s="214">
        <v>2</v>
      </c>
      <c r="I132" s="215">
        <v>0.02</v>
      </c>
      <c r="J132" s="216">
        <v>800</v>
      </c>
      <c r="K132" s="217" t="s">
        <v>48</v>
      </c>
      <c r="L132" s="213">
        <v>16</v>
      </c>
      <c r="M132" s="189"/>
      <c r="N132" s="207"/>
      <c r="O132" s="207"/>
      <c r="P132" s="207"/>
      <c r="Q132" s="207"/>
      <c r="R132" s="207"/>
      <c r="S132" s="207"/>
      <c r="T132" s="207"/>
      <c r="U132" s="207"/>
      <c r="V132" s="207"/>
      <c r="W132" s="207"/>
      <c r="X132" s="207"/>
      <c r="Y132" s="207"/>
      <c r="Z132" s="207"/>
      <c r="AA132" s="207"/>
      <c r="AB132" s="207"/>
      <c r="AC132" s="207"/>
      <c r="AD132" s="207"/>
      <c r="AE132" s="207"/>
      <c r="AF132" s="207"/>
      <c r="AG132" s="208"/>
      <c r="AH132" s="208"/>
      <c r="AI132" s="208"/>
      <c r="AJ132" s="208"/>
      <c r="AK132" s="208"/>
      <c r="AL132" s="208"/>
      <c r="AM132" s="208"/>
      <c r="AN132" s="208"/>
      <c r="AO132" s="208"/>
      <c r="AP132" s="208"/>
      <c r="AQ132" s="208"/>
    </row>
    <row r="133" spans="1:43" ht="16">
      <c r="A133" s="209" t="s">
        <v>421</v>
      </c>
      <c r="B133" s="189"/>
      <c r="C133" s="209">
        <v>16</v>
      </c>
      <c r="D133" s="189" t="s">
        <v>423</v>
      </c>
      <c r="E133" s="209"/>
      <c r="F133" s="219" t="s">
        <v>424</v>
      </c>
      <c r="G133" s="213">
        <v>16</v>
      </c>
      <c r="H133" s="214">
        <v>2</v>
      </c>
      <c r="I133" s="215">
        <v>1</v>
      </c>
      <c r="J133" s="216">
        <v>32</v>
      </c>
      <c r="K133" s="217" t="s">
        <v>25</v>
      </c>
      <c r="L133" s="213">
        <v>32</v>
      </c>
      <c r="M133" s="189"/>
      <c r="N133" s="207"/>
      <c r="O133" s="207"/>
      <c r="P133" s="207"/>
      <c r="Q133" s="207"/>
      <c r="R133" s="207"/>
      <c r="S133" s="207"/>
      <c r="T133" s="207"/>
      <c r="U133" s="207"/>
      <c r="V133" s="207"/>
      <c r="W133" s="207"/>
      <c r="X133" s="207"/>
      <c r="Y133" s="207"/>
      <c r="Z133" s="207"/>
      <c r="AA133" s="207"/>
      <c r="AB133" s="207"/>
      <c r="AC133" s="207"/>
      <c r="AD133" s="207"/>
      <c r="AE133" s="207"/>
      <c r="AF133" s="207"/>
      <c r="AG133" s="208"/>
      <c r="AH133" s="208"/>
      <c r="AI133" s="208"/>
      <c r="AJ133" s="208"/>
      <c r="AK133" s="208"/>
      <c r="AL133" s="208"/>
      <c r="AM133" s="208"/>
      <c r="AN133" s="208"/>
      <c r="AO133" s="208"/>
      <c r="AP133" s="208"/>
      <c r="AQ133" s="208"/>
    </row>
    <row r="134" spans="1:43" ht="16">
      <c r="A134" s="209" t="s">
        <v>425</v>
      </c>
      <c r="B134" s="189"/>
      <c r="C134" s="209">
        <v>9</v>
      </c>
      <c r="D134" s="189" t="s">
        <v>993</v>
      </c>
      <c r="E134" s="209"/>
      <c r="F134" s="219" t="s">
        <v>427</v>
      </c>
      <c r="G134" s="213">
        <v>8</v>
      </c>
      <c r="H134" s="214">
        <v>1</v>
      </c>
      <c r="I134" s="215">
        <v>0.89</v>
      </c>
      <c r="J134" s="216">
        <v>9</v>
      </c>
      <c r="K134" s="217" t="s">
        <v>25</v>
      </c>
      <c r="L134" s="213">
        <v>8</v>
      </c>
      <c r="M134" s="189"/>
      <c r="N134" s="207"/>
      <c r="O134" s="207"/>
      <c r="P134" s="207"/>
      <c r="Q134" s="207"/>
      <c r="R134" s="207"/>
      <c r="S134" s="207"/>
      <c r="T134" s="207"/>
      <c r="U134" s="207"/>
      <c r="V134" s="207"/>
      <c r="W134" s="207"/>
      <c r="X134" s="207"/>
      <c r="Y134" s="207"/>
      <c r="Z134" s="207"/>
      <c r="AA134" s="207"/>
      <c r="AB134" s="207"/>
      <c r="AC134" s="207"/>
      <c r="AD134" s="207"/>
      <c r="AE134" s="207"/>
      <c r="AF134" s="207"/>
      <c r="AG134" s="208"/>
      <c r="AH134" s="208"/>
      <c r="AI134" s="208"/>
      <c r="AJ134" s="208"/>
      <c r="AK134" s="208"/>
      <c r="AL134" s="208"/>
      <c r="AM134" s="208"/>
      <c r="AN134" s="208"/>
      <c r="AO134" s="208"/>
      <c r="AP134" s="208"/>
      <c r="AQ134" s="208"/>
    </row>
    <row r="135" spans="1:43" ht="16">
      <c r="A135" s="209" t="s">
        <v>428</v>
      </c>
      <c r="B135" s="189"/>
      <c r="C135" s="209">
        <v>6</v>
      </c>
      <c r="D135" s="189" t="s">
        <v>429</v>
      </c>
      <c r="E135" s="218" t="s">
        <v>923</v>
      </c>
      <c r="F135" s="219" t="s">
        <v>430</v>
      </c>
      <c r="G135" s="213">
        <v>18</v>
      </c>
      <c r="H135" s="214">
        <v>1</v>
      </c>
      <c r="I135" s="215">
        <v>3</v>
      </c>
      <c r="J135" s="216">
        <v>6</v>
      </c>
      <c r="K135" s="217" t="s">
        <v>33</v>
      </c>
      <c r="L135" s="213">
        <v>18</v>
      </c>
      <c r="M135" s="189"/>
      <c r="N135" s="207"/>
      <c r="O135" s="207"/>
      <c r="P135" s="207"/>
      <c r="Q135" s="207"/>
      <c r="R135" s="207"/>
      <c r="S135" s="207"/>
      <c r="T135" s="207"/>
      <c r="U135" s="207"/>
      <c r="V135" s="207"/>
      <c r="W135" s="207"/>
      <c r="X135" s="207"/>
      <c r="Y135" s="207"/>
      <c r="Z135" s="207"/>
      <c r="AA135" s="207"/>
      <c r="AB135" s="207"/>
      <c r="AC135" s="207"/>
      <c r="AD135" s="207"/>
      <c r="AE135" s="207"/>
      <c r="AF135" s="207"/>
      <c r="AG135" s="208"/>
      <c r="AH135" s="208"/>
      <c r="AI135" s="208"/>
      <c r="AJ135" s="208"/>
      <c r="AK135" s="208"/>
      <c r="AL135" s="208"/>
      <c r="AM135" s="208"/>
      <c r="AN135" s="208"/>
      <c r="AO135" s="208"/>
      <c r="AP135" s="208"/>
      <c r="AQ135" s="208"/>
    </row>
    <row r="136" spans="1:43" ht="16">
      <c r="A136" s="209" t="s">
        <v>431</v>
      </c>
      <c r="B136" s="189"/>
      <c r="C136" s="209">
        <v>6</v>
      </c>
      <c r="D136" s="189" t="s">
        <v>994</v>
      </c>
      <c r="E136" s="209"/>
      <c r="F136" s="219" t="s">
        <v>433</v>
      </c>
      <c r="G136" s="213">
        <v>11</v>
      </c>
      <c r="H136" s="214">
        <v>2</v>
      </c>
      <c r="I136" s="215">
        <v>1.83</v>
      </c>
      <c r="J136" s="216">
        <v>12</v>
      </c>
      <c r="K136" s="217" t="s">
        <v>414</v>
      </c>
      <c r="L136" s="213">
        <v>22</v>
      </c>
      <c r="M136" s="189"/>
      <c r="N136" s="207"/>
      <c r="O136" s="207"/>
      <c r="P136" s="207"/>
      <c r="Q136" s="207"/>
      <c r="R136" s="207"/>
      <c r="S136" s="207"/>
      <c r="T136" s="207"/>
      <c r="U136" s="207"/>
      <c r="V136" s="207"/>
      <c r="W136" s="207"/>
      <c r="X136" s="207"/>
      <c r="Y136" s="207"/>
      <c r="Z136" s="207"/>
      <c r="AA136" s="207"/>
      <c r="AB136" s="207"/>
      <c r="AC136" s="207"/>
      <c r="AD136" s="207"/>
      <c r="AE136" s="207"/>
      <c r="AF136" s="207"/>
      <c r="AG136" s="208"/>
      <c r="AH136" s="208"/>
      <c r="AI136" s="208"/>
      <c r="AJ136" s="208"/>
      <c r="AK136" s="208"/>
      <c r="AL136" s="208"/>
      <c r="AM136" s="208"/>
      <c r="AN136" s="208"/>
      <c r="AO136" s="208"/>
      <c r="AP136" s="208"/>
      <c r="AQ136" s="208"/>
    </row>
    <row r="137" spans="1:43" ht="16">
      <c r="A137" s="209" t="s">
        <v>434</v>
      </c>
      <c r="B137" s="189"/>
      <c r="C137" s="209">
        <v>12</v>
      </c>
      <c r="D137" s="189" t="s">
        <v>435</v>
      </c>
      <c r="E137" s="209"/>
      <c r="F137" s="212" t="s">
        <v>436</v>
      </c>
      <c r="G137" s="213">
        <v>27</v>
      </c>
      <c r="H137" s="214">
        <v>1</v>
      </c>
      <c r="I137" s="215">
        <v>2.25</v>
      </c>
      <c r="J137" s="216">
        <v>12</v>
      </c>
      <c r="K137" s="217" t="s">
        <v>93</v>
      </c>
      <c r="L137" s="213">
        <v>27</v>
      </c>
      <c r="M137" s="189"/>
      <c r="N137" s="207"/>
      <c r="O137" s="207"/>
      <c r="P137" s="207"/>
      <c r="Q137" s="207"/>
      <c r="R137" s="207"/>
      <c r="S137" s="207"/>
      <c r="T137" s="207"/>
      <c r="U137" s="207"/>
      <c r="V137" s="207"/>
      <c r="W137" s="207"/>
      <c r="X137" s="207"/>
      <c r="Y137" s="207"/>
      <c r="Z137" s="207"/>
      <c r="AA137" s="207"/>
      <c r="AB137" s="207"/>
      <c r="AC137" s="207"/>
      <c r="AD137" s="207"/>
      <c r="AE137" s="207"/>
      <c r="AF137" s="207"/>
      <c r="AG137" s="208"/>
      <c r="AH137" s="208"/>
      <c r="AI137" s="208"/>
      <c r="AJ137" s="208"/>
      <c r="AK137" s="208"/>
      <c r="AL137" s="208"/>
      <c r="AM137" s="208"/>
      <c r="AN137" s="208"/>
      <c r="AO137" s="208"/>
      <c r="AP137" s="208"/>
      <c r="AQ137" s="208"/>
    </row>
    <row r="138" spans="1:43" ht="16">
      <c r="A138" s="209" t="s">
        <v>437</v>
      </c>
      <c r="B138" s="189"/>
      <c r="C138" s="209">
        <v>1</v>
      </c>
      <c r="D138" s="189" t="s">
        <v>995</v>
      </c>
      <c r="E138" s="275" t="s">
        <v>996</v>
      </c>
      <c r="F138" s="219" t="s">
        <v>439</v>
      </c>
      <c r="G138" s="213">
        <v>1.1299999999999999</v>
      </c>
      <c r="H138" s="214">
        <v>30</v>
      </c>
      <c r="I138" s="215">
        <f>G138/C138</f>
        <v>1.1299999999999999</v>
      </c>
      <c r="J138" s="216">
        <v>30</v>
      </c>
      <c r="K138" s="217" t="s">
        <v>25</v>
      </c>
      <c r="L138" s="213">
        <f t="shared" ref="L138:L139" si="6">G138*H138</f>
        <v>33.9</v>
      </c>
      <c r="M138" s="189"/>
      <c r="N138" s="207"/>
      <c r="O138" s="207"/>
      <c r="P138" s="207"/>
      <c r="Q138" s="207"/>
      <c r="R138" s="207"/>
      <c r="S138" s="207"/>
      <c r="T138" s="207"/>
      <c r="U138" s="207"/>
      <c r="V138" s="207"/>
      <c r="W138" s="207"/>
      <c r="X138" s="207"/>
      <c r="Y138" s="207"/>
      <c r="Z138" s="207"/>
      <c r="AA138" s="207"/>
      <c r="AB138" s="207"/>
      <c r="AC138" s="207"/>
      <c r="AD138" s="207"/>
      <c r="AE138" s="207"/>
      <c r="AF138" s="207"/>
      <c r="AG138" s="208"/>
      <c r="AH138" s="208"/>
      <c r="AI138" s="208"/>
      <c r="AJ138" s="208"/>
      <c r="AK138" s="208"/>
      <c r="AL138" s="208"/>
      <c r="AM138" s="208"/>
      <c r="AN138" s="208"/>
      <c r="AO138" s="208"/>
      <c r="AP138" s="208"/>
      <c r="AQ138" s="208"/>
    </row>
    <row r="139" spans="1:43" ht="16">
      <c r="A139" s="209" t="s">
        <v>440</v>
      </c>
      <c r="B139" s="189"/>
      <c r="C139" s="209">
        <v>1</v>
      </c>
      <c r="D139" s="189" t="s">
        <v>997</v>
      </c>
      <c r="E139" s="218" t="s">
        <v>923</v>
      </c>
      <c r="F139" s="219" t="s">
        <v>442</v>
      </c>
      <c r="G139" s="213">
        <v>7.29</v>
      </c>
      <c r="H139" s="214">
        <v>2</v>
      </c>
      <c r="I139" s="215">
        <f>G139/100</f>
        <v>7.2900000000000006E-2</v>
      </c>
      <c r="J139" s="216">
        <v>200</v>
      </c>
      <c r="K139" s="217" t="s">
        <v>25</v>
      </c>
      <c r="L139" s="213">
        <f t="shared" si="6"/>
        <v>14.58</v>
      </c>
      <c r="M139" s="189"/>
      <c r="N139" s="207"/>
      <c r="O139" s="207"/>
      <c r="P139" s="207"/>
      <c r="Q139" s="207"/>
      <c r="R139" s="207"/>
      <c r="S139" s="207"/>
      <c r="T139" s="207"/>
      <c r="U139" s="207"/>
      <c r="V139" s="207"/>
      <c r="W139" s="207"/>
      <c r="X139" s="207"/>
      <c r="Y139" s="207"/>
      <c r="Z139" s="207"/>
      <c r="AA139" s="207"/>
      <c r="AB139" s="207"/>
      <c r="AC139" s="207"/>
      <c r="AD139" s="207"/>
      <c r="AE139" s="207"/>
      <c r="AF139" s="207"/>
      <c r="AG139" s="208"/>
      <c r="AH139" s="208"/>
      <c r="AI139" s="208"/>
      <c r="AJ139" s="208"/>
      <c r="AK139" s="208"/>
      <c r="AL139" s="208"/>
      <c r="AM139" s="208"/>
      <c r="AN139" s="208"/>
      <c r="AO139" s="208"/>
      <c r="AP139" s="208"/>
      <c r="AQ139" s="208"/>
    </row>
    <row r="140" spans="1:43" ht="16">
      <c r="A140" s="209" t="s">
        <v>443</v>
      </c>
      <c r="B140" s="189"/>
      <c r="C140" s="209">
        <v>10</v>
      </c>
      <c r="D140" s="189" t="s">
        <v>444</v>
      </c>
      <c r="E140" s="209"/>
      <c r="F140" s="219" t="s">
        <v>445</v>
      </c>
      <c r="G140" s="213">
        <v>11</v>
      </c>
      <c r="H140" s="214">
        <v>1</v>
      </c>
      <c r="I140" s="215">
        <v>1.1000000000000001</v>
      </c>
      <c r="J140" s="216">
        <v>10</v>
      </c>
      <c r="K140" s="217" t="s">
        <v>25</v>
      </c>
      <c r="L140" s="213">
        <v>11</v>
      </c>
      <c r="M140" s="189"/>
      <c r="N140" s="207"/>
      <c r="O140" s="207"/>
      <c r="P140" s="207"/>
      <c r="Q140" s="207"/>
      <c r="R140" s="207"/>
      <c r="S140" s="207"/>
      <c r="T140" s="207"/>
      <c r="U140" s="207"/>
      <c r="V140" s="207"/>
      <c r="W140" s="207"/>
      <c r="X140" s="207"/>
      <c r="Y140" s="207"/>
      <c r="Z140" s="207"/>
      <c r="AA140" s="207"/>
      <c r="AB140" s="207"/>
      <c r="AC140" s="207"/>
      <c r="AD140" s="207"/>
      <c r="AE140" s="207"/>
      <c r="AF140" s="207"/>
      <c r="AG140" s="208"/>
      <c r="AH140" s="208"/>
      <c r="AI140" s="208"/>
      <c r="AJ140" s="208"/>
      <c r="AK140" s="208"/>
      <c r="AL140" s="208"/>
      <c r="AM140" s="208"/>
      <c r="AN140" s="208"/>
      <c r="AO140" s="208"/>
      <c r="AP140" s="208"/>
      <c r="AQ140" s="208"/>
    </row>
    <row r="141" spans="1:43" ht="16">
      <c r="A141" s="209" t="s">
        <v>446</v>
      </c>
      <c r="B141" s="189"/>
      <c r="C141" s="209">
        <v>36</v>
      </c>
      <c r="D141" s="189" t="s">
        <v>447</v>
      </c>
      <c r="E141" s="209"/>
      <c r="F141" s="219" t="s">
        <v>448</v>
      </c>
      <c r="G141" s="213">
        <v>25</v>
      </c>
      <c r="H141" s="214">
        <v>1</v>
      </c>
      <c r="I141" s="215">
        <v>0.69</v>
      </c>
      <c r="J141" s="216">
        <v>36</v>
      </c>
      <c r="K141" s="217" t="s">
        <v>25</v>
      </c>
      <c r="L141" s="213">
        <v>25</v>
      </c>
      <c r="M141" s="189"/>
      <c r="N141" s="207"/>
      <c r="O141" s="207"/>
      <c r="P141" s="207"/>
      <c r="Q141" s="207"/>
      <c r="R141" s="207"/>
      <c r="S141" s="207"/>
      <c r="T141" s="207"/>
      <c r="U141" s="207"/>
      <c r="V141" s="207"/>
      <c r="W141" s="207"/>
      <c r="X141" s="207"/>
      <c r="Y141" s="207"/>
      <c r="Z141" s="207"/>
      <c r="AA141" s="207"/>
      <c r="AB141" s="207"/>
      <c r="AC141" s="207"/>
      <c r="AD141" s="207"/>
      <c r="AE141" s="207"/>
      <c r="AF141" s="207"/>
      <c r="AG141" s="208"/>
      <c r="AH141" s="208"/>
      <c r="AI141" s="208"/>
      <c r="AJ141" s="208"/>
      <c r="AK141" s="208"/>
      <c r="AL141" s="208"/>
      <c r="AM141" s="208"/>
      <c r="AN141" s="208"/>
      <c r="AO141" s="208"/>
      <c r="AP141" s="208"/>
      <c r="AQ141" s="208"/>
    </row>
    <row r="142" spans="1:43" ht="16">
      <c r="A142" s="209" t="s">
        <v>449</v>
      </c>
      <c r="B142" s="189"/>
      <c r="C142" s="209">
        <v>45</v>
      </c>
      <c r="D142" s="259" t="s">
        <v>450</v>
      </c>
      <c r="E142" s="209"/>
      <c r="F142" s="219" t="s">
        <v>451</v>
      </c>
      <c r="G142" s="213">
        <v>12</v>
      </c>
      <c r="H142" s="214">
        <v>1</v>
      </c>
      <c r="I142" s="215">
        <v>0.27</v>
      </c>
      <c r="J142" s="216">
        <v>45</v>
      </c>
      <c r="K142" s="217" t="s">
        <v>25</v>
      </c>
      <c r="L142" s="213">
        <v>12</v>
      </c>
      <c r="M142" s="189"/>
      <c r="N142" s="207"/>
      <c r="O142" s="207"/>
      <c r="P142" s="207"/>
      <c r="Q142" s="207"/>
      <c r="R142" s="207"/>
      <c r="S142" s="207"/>
      <c r="T142" s="207"/>
      <c r="U142" s="207"/>
      <c r="V142" s="207"/>
      <c r="W142" s="207"/>
      <c r="X142" s="207"/>
      <c r="Y142" s="207"/>
      <c r="Z142" s="207"/>
      <c r="AA142" s="207"/>
      <c r="AB142" s="207"/>
      <c r="AC142" s="207"/>
      <c r="AD142" s="207"/>
      <c r="AE142" s="207"/>
      <c r="AF142" s="207"/>
      <c r="AG142" s="208"/>
      <c r="AH142" s="208"/>
      <c r="AI142" s="208"/>
      <c r="AJ142" s="208"/>
      <c r="AK142" s="208"/>
      <c r="AL142" s="208"/>
      <c r="AM142" s="208"/>
      <c r="AN142" s="208"/>
      <c r="AO142" s="208"/>
      <c r="AP142" s="208"/>
      <c r="AQ142" s="208"/>
    </row>
    <row r="143" spans="1:43" ht="16">
      <c r="A143" s="209" t="s">
        <v>452</v>
      </c>
      <c r="B143" s="189"/>
      <c r="C143" s="209">
        <v>120</v>
      </c>
      <c r="D143" s="189" t="s">
        <v>998</v>
      </c>
      <c r="E143" s="209"/>
      <c r="F143" s="219" t="s">
        <v>999</v>
      </c>
      <c r="G143" s="213">
        <v>15</v>
      </c>
      <c r="H143" s="214">
        <v>2</v>
      </c>
      <c r="I143" s="215">
        <v>0.13</v>
      </c>
      <c r="J143" s="216">
        <v>240</v>
      </c>
      <c r="K143" s="217" t="s">
        <v>25</v>
      </c>
      <c r="L143" s="213">
        <v>30</v>
      </c>
      <c r="M143" s="189"/>
      <c r="N143" s="207"/>
      <c r="O143" s="207"/>
      <c r="P143" s="207"/>
      <c r="Q143" s="207"/>
      <c r="R143" s="207"/>
      <c r="S143" s="207"/>
      <c r="T143" s="207"/>
      <c r="U143" s="207"/>
      <c r="V143" s="207"/>
      <c r="W143" s="207"/>
      <c r="X143" s="207"/>
      <c r="Y143" s="207"/>
      <c r="Z143" s="207"/>
      <c r="AA143" s="207"/>
      <c r="AB143" s="207"/>
      <c r="AC143" s="207"/>
      <c r="AD143" s="207"/>
      <c r="AE143" s="207"/>
      <c r="AF143" s="207"/>
      <c r="AG143" s="208"/>
      <c r="AH143" s="208"/>
      <c r="AI143" s="208"/>
      <c r="AJ143" s="208"/>
      <c r="AK143" s="208"/>
      <c r="AL143" s="208"/>
      <c r="AM143" s="208"/>
      <c r="AN143" s="208"/>
      <c r="AO143" s="208"/>
      <c r="AP143" s="208"/>
      <c r="AQ143" s="208"/>
    </row>
    <row r="144" spans="1:43" ht="16">
      <c r="A144" s="209" t="s">
        <v>455</v>
      </c>
      <c r="B144" s="189"/>
      <c r="C144" s="209">
        <v>480</v>
      </c>
      <c r="D144" s="189" t="s">
        <v>456</v>
      </c>
      <c r="E144" s="209"/>
      <c r="F144" s="219" t="s">
        <v>457</v>
      </c>
      <c r="G144" s="213">
        <v>18</v>
      </c>
      <c r="H144" s="214">
        <v>2</v>
      </c>
      <c r="I144" s="215">
        <v>0.04</v>
      </c>
      <c r="J144" s="216">
        <v>960</v>
      </c>
      <c r="K144" s="217" t="s">
        <v>25</v>
      </c>
      <c r="L144" s="213">
        <v>36</v>
      </c>
      <c r="M144" s="189"/>
      <c r="N144" s="207"/>
      <c r="O144" s="207"/>
      <c r="P144" s="207"/>
      <c r="Q144" s="207"/>
      <c r="R144" s="207"/>
      <c r="S144" s="207"/>
      <c r="T144" s="207"/>
      <c r="U144" s="207"/>
      <c r="V144" s="207"/>
      <c r="W144" s="207"/>
      <c r="X144" s="207"/>
      <c r="Y144" s="207"/>
      <c r="Z144" s="207"/>
      <c r="AA144" s="207"/>
      <c r="AB144" s="207"/>
      <c r="AC144" s="207"/>
      <c r="AD144" s="207"/>
      <c r="AE144" s="207"/>
      <c r="AF144" s="207"/>
      <c r="AG144" s="208"/>
      <c r="AH144" s="208"/>
      <c r="AI144" s="208"/>
      <c r="AJ144" s="208"/>
      <c r="AK144" s="208"/>
      <c r="AL144" s="208"/>
      <c r="AM144" s="208"/>
      <c r="AN144" s="208"/>
      <c r="AO144" s="208"/>
      <c r="AP144" s="208"/>
      <c r="AQ144" s="208"/>
    </row>
    <row r="145" spans="1:43" ht="16">
      <c r="A145" s="209" t="s">
        <v>458</v>
      </c>
      <c r="B145" s="189"/>
      <c r="C145" s="209">
        <v>863</v>
      </c>
      <c r="D145" s="189" t="s">
        <v>459</v>
      </c>
      <c r="E145" s="209"/>
      <c r="F145" s="219" t="s">
        <v>460</v>
      </c>
      <c r="G145" s="213">
        <v>48</v>
      </c>
      <c r="H145" s="214">
        <v>2</v>
      </c>
      <c r="I145" s="215">
        <v>0.06</v>
      </c>
      <c r="J145" s="216">
        <v>1726</v>
      </c>
      <c r="K145" s="217" t="s">
        <v>48</v>
      </c>
      <c r="L145" s="213">
        <v>96</v>
      </c>
      <c r="M145" s="189"/>
      <c r="N145" s="207"/>
      <c r="O145" s="207"/>
      <c r="P145" s="207"/>
      <c r="Q145" s="207"/>
      <c r="R145" s="207"/>
      <c r="S145" s="207"/>
      <c r="T145" s="207"/>
      <c r="U145" s="207"/>
      <c r="V145" s="207"/>
      <c r="W145" s="207"/>
      <c r="X145" s="207"/>
      <c r="Y145" s="207"/>
      <c r="Z145" s="207"/>
      <c r="AA145" s="207"/>
      <c r="AB145" s="207"/>
      <c r="AC145" s="207"/>
      <c r="AD145" s="207"/>
      <c r="AE145" s="207"/>
      <c r="AF145" s="207"/>
      <c r="AG145" s="208"/>
      <c r="AH145" s="208"/>
      <c r="AI145" s="208"/>
      <c r="AJ145" s="208"/>
      <c r="AK145" s="208"/>
      <c r="AL145" s="208"/>
      <c r="AM145" s="208"/>
      <c r="AN145" s="208"/>
      <c r="AO145" s="208"/>
      <c r="AP145" s="208"/>
      <c r="AQ145" s="208"/>
    </row>
    <row r="146" spans="1:43" ht="16">
      <c r="A146" s="209" t="s">
        <v>461</v>
      </c>
      <c r="B146" s="189"/>
      <c r="C146" s="209">
        <v>705</v>
      </c>
      <c r="D146" s="189" t="s">
        <v>462</v>
      </c>
      <c r="E146" s="209"/>
      <c r="F146" s="219" t="s">
        <v>463</v>
      </c>
      <c r="G146" s="213">
        <v>40</v>
      </c>
      <c r="H146" s="214">
        <v>2</v>
      </c>
      <c r="I146" s="215">
        <v>0.06</v>
      </c>
      <c r="J146" s="216">
        <v>1410</v>
      </c>
      <c r="K146" s="217" t="s">
        <v>48</v>
      </c>
      <c r="L146" s="213">
        <v>80</v>
      </c>
      <c r="M146" s="189"/>
      <c r="N146" s="207"/>
      <c r="O146" s="207"/>
      <c r="P146" s="207"/>
      <c r="Q146" s="207"/>
      <c r="R146" s="207"/>
      <c r="S146" s="207"/>
      <c r="T146" s="207"/>
      <c r="U146" s="207"/>
      <c r="V146" s="207"/>
      <c r="W146" s="207"/>
      <c r="X146" s="207"/>
      <c r="Y146" s="207"/>
      <c r="Z146" s="207"/>
      <c r="AA146" s="207"/>
      <c r="AB146" s="207"/>
      <c r="AC146" s="207"/>
      <c r="AD146" s="207"/>
      <c r="AE146" s="207"/>
      <c r="AF146" s="207"/>
      <c r="AG146" s="208"/>
      <c r="AH146" s="208"/>
      <c r="AI146" s="208"/>
      <c r="AJ146" s="208"/>
      <c r="AK146" s="208"/>
      <c r="AL146" s="208"/>
      <c r="AM146" s="208"/>
      <c r="AN146" s="208"/>
      <c r="AO146" s="208"/>
      <c r="AP146" s="208"/>
      <c r="AQ146" s="208"/>
    </row>
    <row r="147" spans="1:43" ht="15.75" customHeight="1">
      <c r="A147" s="209" t="s">
        <v>628</v>
      </c>
      <c r="B147" s="189"/>
      <c r="C147" s="209">
        <v>6</v>
      </c>
      <c r="D147" s="189" t="s">
        <v>1000</v>
      </c>
      <c r="E147" s="209"/>
      <c r="F147" s="219" t="s">
        <v>1001</v>
      </c>
      <c r="G147" s="213">
        <v>17</v>
      </c>
      <c r="H147" s="214">
        <v>2</v>
      </c>
      <c r="I147" s="215">
        <v>2.83</v>
      </c>
      <c r="J147" s="216">
        <v>12</v>
      </c>
      <c r="K147" s="217" t="s">
        <v>25</v>
      </c>
      <c r="L147" s="213">
        <v>34</v>
      </c>
      <c r="M147" s="189"/>
      <c r="N147" s="207"/>
      <c r="O147" s="207"/>
      <c r="P147" s="207"/>
      <c r="Q147" s="207"/>
      <c r="R147" s="207"/>
      <c r="S147" s="207"/>
      <c r="T147" s="207"/>
      <c r="U147" s="207"/>
      <c r="V147" s="207"/>
      <c r="W147" s="207"/>
      <c r="X147" s="207"/>
      <c r="Y147" s="207"/>
      <c r="Z147" s="207"/>
      <c r="AA147" s="207"/>
      <c r="AB147" s="207"/>
      <c r="AC147" s="207"/>
      <c r="AD147" s="207"/>
      <c r="AE147" s="207"/>
      <c r="AF147" s="207"/>
      <c r="AG147" s="208"/>
      <c r="AH147" s="208"/>
      <c r="AI147" s="208"/>
      <c r="AJ147" s="208"/>
      <c r="AK147" s="208"/>
      <c r="AL147" s="208"/>
      <c r="AM147" s="208"/>
      <c r="AN147" s="208"/>
      <c r="AO147" s="208"/>
      <c r="AP147" s="208"/>
      <c r="AQ147" s="208"/>
    </row>
    <row r="148" spans="1:43" ht="15.75" customHeight="1">
      <c r="A148" s="209" t="s">
        <v>628</v>
      </c>
      <c r="B148" s="189"/>
      <c r="C148" s="209">
        <v>10</v>
      </c>
      <c r="D148" s="189" t="s">
        <v>1002</v>
      </c>
      <c r="E148" s="209"/>
      <c r="F148" s="219" t="s">
        <v>1003</v>
      </c>
      <c r="G148" s="213">
        <v>12</v>
      </c>
      <c r="H148" s="214">
        <v>3</v>
      </c>
      <c r="I148" s="215">
        <v>1.2</v>
      </c>
      <c r="J148" s="216">
        <v>30</v>
      </c>
      <c r="K148" s="217" t="s">
        <v>25</v>
      </c>
      <c r="L148" s="213">
        <v>36</v>
      </c>
      <c r="M148" s="189"/>
      <c r="N148" s="207"/>
      <c r="O148" s="207"/>
      <c r="P148" s="207"/>
      <c r="Q148" s="207"/>
      <c r="R148" s="207"/>
      <c r="S148" s="207"/>
      <c r="T148" s="207"/>
      <c r="U148" s="207"/>
      <c r="V148" s="207"/>
      <c r="W148" s="207"/>
      <c r="X148" s="207"/>
      <c r="Y148" s="207"/>
      <c r="Z148" s="207"/>
      <c r="AA148" s="207"/>
      <c r="AB148" s="207"/>
      <c r="AC148" s="207"/>
      <c r="AD148" s="207"/>
      <c r="AE148" s="207"/>
      <c r="AF148" s="207"/>
      <c r="AG148" s="208"/>
      <c r="AH148" s="208"/>
      <c r="AI148" s="208"/>
      <c r="AJ148" s="208"/>
      <c r="AK148" s="208"/>
      <c r="AL148" s="208"/>
      <c r="AM148" s="208"/>
      <c r="AN148" s="208"/>
      <c r="AO148" s="208"/>
      <c r="AP148" s="208"/>
      <c r="AQ148" s="208"/>
    </row>
    <row r="149" spans="1:43" ht="16">
      <c r="A149" s="209" t="s">
        <v>1004</v>
      </c>
      <c r="B149" s="189"/>
      <c r="C149" s="209">
        <v>1500</v>
      </c>
      <c r="D149" s="189" t="s">
        <v>1005</v>
      </c>
      <c r="E149" s="209"/>
      <c r="F149" s="219" t="s">
        <v>1006</v>
      </c>
      <c r="G149" s="213">
        <v>69</v>
      </c>
      <c r="H149" s="214">
        <v>2</v>
      </c>
      <c r="I149" s="215">
        <v>0.05</v>
      </c>
      <c r="J149" s="216">
        <v>3000</v>
      </c>
      <c r="K149" s="217" t="s">
        <v>48</v>
      </c>
      <c r="L149" s="213">
        <v>138</v>
      </c>
      <c r="M149" s="189"/>
      <c r="N149" s="207"/>
      <c r="O149" s="207"/>
      <c r="P149" s="207"/>
      <c r="Q149" s="207"/>
      <c r="R149" s="207"/>
      <c r="S149" s="207"/>
      <c r="T149" s="207"/>
      <c r="U149" s="207"/>
      <c r="V149" s="207"/>
      <c r="W149" s="207"/>
      <c r="X149" s="207"/>
      <c r="Y149" s="207"/>
      <c r="Z149" s="207"/>
      <c r="AA149" s="207"/>
      <c r="AB149" s="207"/>
      <c r="AC149" s="207"/>
      <c r="AD149" s="207"/>
      <c r="AE149" s="207"/>
      <c r="AF149" s="207"/>
      <c r="AG149" s="208"/>
      <c r="AH149" s="208"/>
      <c r="AI149" s="208"/>
      <c r="AJ149" s="208"/>
      <c r="AK149" s="208"/>
      <c r="AL149" s="208"/>
      <c r="AM149" s="208"/>
      <c r="AN149" s="208"/>
      <c r="AO149" s="208"/>
      <c r="AP149" s="208"/>
      <c r="AQ149" s="208"/>
    </row>
    <row r="150" spans="1:43" ht="15.75" customHeight="1">
      <c r="A150" s="209" t="s">
        <v>1007</v>
      </c>
      <c r="B150" s="189"/>
      <c r="C150" s="209"/>
      <c r="D150" s="189" t="s">
        <v>1008</v>
      </c>
      <c r="E150" s="209"/>
      <c r="F150" s="189"/>
      <c r="G150" s="213">
        <v>53</v>
      </c>
      <c r="H150" s="214">
        <v>1</v>
      </c>
      <c r="I150" s="202"/>
      <c r="J150" s="216"/>
      <c r="K150" s="217"/>
      <c r="L150" s="213">
        <v>53</v>
      </c>
      <c r="M150" s="189"/>
      <c r="N150" s="207"/>
      <c r="O150" s="207"/>
      <c r="P150" s="207"/>
      <c r="Q150" s="207"/>
      <c r="R150" s="207"/>
      <c r="S150" s="207"/>
      <c r="T150" s="207"/>
      <c r="U150" s="207"/>
      <c r="V150" s="207"/>
      <c r="W150" s="207"/>
      <c r="X150" s="207"/>
      <c r="Y150" s="207"/>
      <c r="Z150" s="207"/>
      <c r="AA150" s="207"/>
      <c r="AB150" s="207"/>
      <c r="AC150" s="207"/>
      <c r="AD150" s="207"/>
      <c r="AE150" s="207"/>
      <c r="AF150" s="207"/>
      <c r="AG150" s="208"/>
      <c r="AH150" s="208"/>
      <c r="AI150" s="208"/>
      <c r="AJ150" s="208"/>
      <c r="AK150" s="208"/>
      <c r="AL150" s="208"/>
      <c r="AM150" s="208"/>
      <c r="AN150" s="208"/>
      <c r="AO150" s="208"/>
      <c r="AP150" s="208"/>
      <c r="AQ150" s="208"/>
    </row>
    <row r="151" spans="1:43" ht="15.75" customHeight="1">
      <c r="A151" s="209" t="s">
        <v>1009</v>
      </c>
      <c r="B151" s="189"/>
      <c r="C151" s="209">
        <v>286</v>
      </c>
      <c r="D151" s="189" t="s">
        <v>1010</v>
      </c>
      <c r="E151" s="209"/>
      <c r="F151" s="219" t="s">
        <v>1011</v>
      </c>
      <c r="G151" s="213">
        <v>100</v>
      </c>
      <c r="H151" s="214">
        <v>1</v>
      </c>
      <c r="I151" s="215">
        <v>0.35</v>
      </c>
      <c r="J151" s="216">
        <v>286</v>
      </c>
      <c r="K151" s="217" t="s">
        <v>48</v>
      </c>
      <c r="L151" s="213">
        <v>100</v>
      </c>
      <c r="M151" s="189"/>
      <c r="N151" s="207"/>
      <c r="O151" s="207"/>
      <c r="P151" s="207"/>
      <c r="Q151" s="207"/>
      <c r="R151" s="207"/>
      <c r="S151" s="207"/>
      <c r="T151" s="207"/>
      <c r="U151" s="207"/>
      <c r="V151" s="207"/>
      <c r="W151" s="207"/>
      <c r="X151" s="207"/>
      <c r="Y151" s="207"/>
      <c r="Z151" s="207"/>
      <c r="AA151" s="207"/>
      <c r="AB151" s="207"/>
      <c r="AC151" s="207"/>
      <c r="AD151" s="207"/>
      <c r="AE151" s="207"/>
      <c r="AF151" s="207"/>
      <c r="AG151" s="208"/>
      <c r="AH151" s="208"/>
      <c r="AI151" s="208"/>
      <c r="AJ151" s="208"/>
      <c r="AK151" s="208"/>
      <c r="AL151" s="208"/>
      <c r="AM151" s="208"/>
      <c r="AN151" s="208"/>
      <c r="AO151" s="208"/>
      <c r="AP151" s="208"/>
      <c r="AQ151" s="208"/>
    </row>
    <row r="152" spans="1:43" ht="16">
      <c r="A152" s="209" t="s">
        <v>468</v>
      </c>
      <c r="B152" s="189"/>
      <c r="C152" s="209">
        <v>50</v>
      </c>
      <c r="D152" s="189" t="s">
        <v>469</v>
      </c>
      <c r="E152" s="209"/>
      <c r="F152" s="219" t="s">
        <v>470</v>
      </c>
      <c r="G152" s="213">
        <v>10</v>
      </c>
      <c r="H152" s="214">
        <v>1</v>
      </c>
      <c r="I152" s="215">
        <v>0.2</v>
      </c>
      <c r="J152" s="216">
        <v>50</v>
      </c>
      <c r="K152" s="217" t="s">
        <v>25</v>
      </c>
      <c r="L152" s="213">
        <v>10</v>
      </c>
      <c r="M152" s="189"/>
      <c r="N152" s="207"/>
      <c r="O152" s="207"/>
      <c r="P152" s="207"/>
      <c r="Q152" s="207"/>
      <c r="R152" s="207"/>
      <c r="S152" s="207"/>
      <c r="T152" s="207"/>
      <c r="U152" s="207"/>
      <c r="V152" s="207"/>
      <c r="W152" s="207"/>
      <c r="X152" s="207"/>
      <c r="Y152" s="207"/>
      <c r="Z152" s="207"/>
      <c r="AA152" s="207"/>
      <c r="AB152" s="207"/>
      <c r="AC152" s="207"/>
      <c r="AD152" s="207"/>
      <c r="AE152" s="207"/>
      <c r="AF152" s="207"/>
      <c r="AG152" s="208"/>
      <c r="AH152" s="208"/>
      <c r="AI152" s="208"/>
      <c r="AJ152" s="208"/>
      <c r="AK152" s="208"/>
      <c r="AL152" s="208"/>
      <c r="AM152" s="208"/>
      <c r="AN152" s="208"/>
      <c r="AO152" s="208"/>
      <c r="AP152" s="208"/>
      <c r="AQ152" s="208"/>
    </row>
    <row r="153" spans="1:43" ht="16">
      <c r="A153" s="276" t="s">
        <v>471</v>
      </c>
      <c r="B153" s="211"/>
      <c r="C153" s="276">
        <v>1</v>
      </c>
      <c r="D153" s="211" t="s">
        <v>473</v>
      </c>
      <c r="E153" s="276"/>
      <c r="F153" s="211"/>
      <c r="G153" s="277">
        <v>7</v>
      </c>
      <c r="H153" s="278">
        <v>1</v>
      </c>
      <c r="I153" s="279">
        <v>7</v>
      </c>
      <c r="J153" s="280">
        <v>1</v>
      </c>
      <c r="K153" s="221" t="s">
        <v>25</v>
      </c>
      <c r="L153" s="281">
        <v>6</v>
      </c>
      <c r="M153" s="211"/>
      <c r="N153" s="208"/>
      <c r="O153" s="208"/>
      <c r="P153" s="208"/>
      <c r="Q153" s="208"/>
      <c r="R153" s="208"/>
      <c r="S153" s="208"/>
      <c r="T153" s="208"/>
      <c r="U153" s="208"/>
      <c r="V153" s="208"/>
      <c r="W153" s="208"/>
      <c r="X153" s="208"/>
      <c r="Y153" s="208"/>
      <c r="Z153" s="208"/>
      <c r="AA153" s="208"/>
      <c r="AB153" s="208"/>
      <c r="AC153" s="208"/>
      <c r="AD153" s="208"/>
      <c r="AE153" s="208"/>
      <c r="AF153" s="208"/>
      <c r="AG153" s="208"/>
      <c r="AH153" s="208"/>
      <c r="AI153" s="208"/>
      <c r="AJ153" s="208"/>
      <c r="AK153" s="208"/>
      <c r="AL153" s="208"/>
      <c r="AM153" s="208"/>
      <c r="AN153" s="208"/>
      <c r="AO153" s="208"/>
      <c r="AP153" s="208"/>
      <c r="AQ153" s="208"/>
    </row>
    <row r="154" spans="1:43" ht="15.75" customHeight="1">
      <c r="A154" s="209" t="s">
        <v>481</v>
      </c>
      <c r="B154" s="189"/>
      <c r="C154" s="209">
        <v>1</v>
      </c>
      <c r="D154" s="189" t="s">
        <v>482</v>
      </c>
      <c r="E154" s="209"/>
      <c r="F154" s="219" t="s">
        <v>483</v>
      </c>
      <c r="G154" s="213">
        <v>20</v>
      </c>
      <c r="H154" s="214">
        <v>1</v>
      </c>
      <c r="I154" s="215">
        <v>20</v>
      </c>
      <c r="J154" s="216">
        <v>1</v>
      </c>
      <c r="K154" s="217" t="s">
        <v>25</v>
      </c>
      <c r="L154" s="213">
        <v>20</v>
      </c>
      <c r="M154" s="189"/>
      <c r="N154" s="207"/>
      <c r="O154" s="207"/>
      <c r="P154" s="207"/>
      <c r="Q154" s="207"/>
      <c r="R154" s="207"/>
      <c r="S154" s="207"/>
      <c r="T154" s="207"/>
      <c r="U154" s="207"/>
      <c r="V154" s="207"/>
      <c r="W154" s="207"/>
      <c r="X154" s="207"/>
      <c r="Y154" s="207"/>
      <c r="Z154" s="207"/>
      <c r="AA154" s="207"/>
      <c r="AB154" s="207"/>
      <c r="AC154" s="207"/>
      <c r="AD154" s="207"/>
      <c r="AE154" s="207"/>
      <c r="AF154" s="207"/>
      <c r="AG154" s="208"/>
      <c r="AH154" s="208"/>
      <c r="AI154" s="208"/>
      <c r="AJ154" s="208"/>
      <c r="AK154" s="208"/>
      <c r="AL154" s="208"/>
      <c r="AM154" s="208"/>
      <c r="AN154" s="208"/>
      <c r="AO154" s="208"/>
      <c r="AP154" s="208"/>
      <c r="AQ154" s="208"/>
    </row>
    <row r="155" spans="1:43" ht="15.75" customHeight="1">
      <c r="A155" s="276" t="s">
        <v>489</v>
      </c>
      <c r="B155" s="211"/>
      <c r="C155" s="276">
        <v>6</v>
      </c>
      <c r="D155" s="211" t="s">
        <v>490</v>
      </c>
      <c r="E155" s="276"/>
      <c r="F155" s="282" t="s">
        <v>491</v>
      </c>
      <c r="G155" s="281">
        <v>21</v>
      </c>
      <c r="H155" s="278">
        <v>1</v>
      </c>
      <c r="I155" s="215">
        <v>3.5</v>
      </c>
      <c r="J155" s="280">
        <v>6</v>
      </c>
      <c r="K155" s="221" t="s">
        <v>25</v>
      </c>
      <c r="L155" s="281">
        <v>21</v>
      </c>
      <c r="M155" s="211"/>
      <c r="N155" s="208"/>
      <c r="O155" s="208"/>
      <c r="P155" s="208"/>
      <c r="Q155" s="208"/>
      <c r="R155" s="208"/>
      <c r="S155" s="208"/>
      <c r="T155" s="208"/>
      <c r="U155" s="208"/>
      <c r="V155" s="208"/>
      <c r="W155" s="208"/>
      <c r="X155" s="208"/>
      <c r="Y155" s="208"/>
      <c r="Z155" s="208"/>
      <c r="AA155" s="208"/>
      <c r="AB155" s="208"/>
      <c r="AC155" s="208"/>
      <c r="AD155" s="208"/>
      <c r="AE155" s="208"/>
      <c r="AF155" s="208"/>
      <c r="AG155" s="208"/>
      <c r="AH155" s="208"/>
      <c r="AI155" s="208"/>
      <c r="AJ155" s="208"/>
      <c r="AK155" s="208"/>
      <c r="AL155" s="208"/>
      <c r="AM155" s="208"/>
      <c r="AN155" s="208"/>
      <c r="AO155" s="208"/>
      <c r="AP155" s="208"/>
      <c r="AQ155" s="208"/>
    </row>
    <row r="156" spans="1:43" ht="15.75" customHeight="1">
      <c r="A156" s="276" t="s">
        <v>494</v>
      </c>
      <c r="B156" s="211"/>
      <c r="C156" s="276">
        <v>1</v>
      </c>
      <c r="D156" s="211" t="s">
        <v>495</v>
      </c>
      <c r="E156" s="276"/>
      <c r="F156" s="282" t="s">
        <v>496</v>
      </c>
      <c r="G156" s="281">
        <v>20</v>
      </c>
      <c r="H156" s="278">
        <v>1</v>
      </c>
      <c r="I156" s="215">
        <v>20</v>
      </c>
      <c r="J156" s="280">
        <v>1</v>
      </c>
      <c r="K156" s="221" t="s">
        <v>25</v>
      </c>
      <c r="L156" s="281">
        <v>20</v>
      </c>
      <c r="M156" s="211"/>
      <c r="N156" s="208"/>
      <c r="O156" s="208"/>
      <c r="P156" s="208"/>
      <c r="Q156" s="208"/>
      <c r="R156" s="208"/>
      <c r="S156" s="208"/>
      <c r="T156" s="208"/>
      <c r="U156" s="208"/>
      <c r="V156" s="208"/>
      <c r="W156" s="208"/>
      <c r="X156" s="208"/>
      <c r="Y156" s="208"/>
      <c r="Z156" s="208"/>
      <c r="AA156" s="208"/>
      <c r="AB156" s="208"/>
      <c r="AC156" s="208"/>
      <c r="AD156" s="208"/>
      <c r="AE156" s="208"/>
      <c r="AF156" s="208"/>
      <c r="AG156" s="208"/>
      <c r="AH156" s="208"/>
      <c r="AI156" s="208"/>
      <c r="AJ156" s="208"/>
      <c r="AK156" s="208"/>
      <c r="AL156" s="208"/>
      <c r="AM156" s="208"/>
      <c r="AN156" s="208"/>
      <c r="AO156" s="208"/>
      <c r="AP156" s="208"/>
      <c r="AQ156" s="208"/>
    </row>
    <row r="157" spans="1:43" ht="15.75" customHeight="1">
      <c r="A157" s="276" t="s">
        <v>497</v>
      </c>
      <c r="B157" s="211"/>
      <c r="C157" s="276">
        <v>160</v>
      </c>
      <c r="D157" s="211" t="s">
        <v>498</v>
      </c>
      <c r="E157" s="276"/>
      <c r="F157" s="282" t="s">
        <v>499</v>
      </c>
      <c r="G157" s="281">
        <v>15</v>
      </c>
      <c r="H157" s="278">
        <v>1</v>
      </c>
      <c r="I157" s="215">
        <v>0.09</v>
      </c>
      <c r="J157" s="280">
        <v>160</v>
      </c>
      <c r="K157" s="221" t="s">
        <v>25</v>
      </c>
      <c r="L157" s="281">
        <v>15</v>
      </c>
      <c r="M157" s="211"/>
      <c r="N157" s="208"/>
      <c r="O157" s="208"/>
      <c r="P157" s="208"/>
      <c r="Q157" s="208"/>
      <c r="R157" s="208"/>
      <c r="S157" s="208"/>
      <c r="T157" s="208"/>
      <c r="U157" s="208"/>
      <c r="V157" s="208"/>
      <c r="W157" s="208"/>
      <c r="X157" s="208"/>
      <c r="Y157" s="208"/>
      <c r="Z157" s="208"/>
      <c r="AA157" s="208"/>
      <c r="AB157" s="208"/>
      <c r="AC157" s="208"/>
      <c r="AD157" s="208"/>
      <c r="AE157" s="208"/>
      <c r="AF157" s="208"/>
      <c r="AG157" s="208"/>
      <c r="AH157" s="208"/>
      <c r="AI157" s="208"/>
      <c r="AJ157" s="208"/>
      <c r="AK157" s="208"/>
      <c r="AL157" s="208"/>
      <c r="AM157" s="208"/>
      <c r="AN157" s="208"/>
      <c r="AO157" s="208"/>
      <c r="AP157" s="208"/>
      <c r="AQ157" s="208"/>
    </row>
    <row r="158" spans="1:43" ht="15.75" customHeight="1">
      <c r="A158" s="276" t="s">
        <v>500</v>
      </c>
      <c r="B158" s="211"/>
      <c r="C158" s="276">
        <v>4</v>
      </c>
      <c r="D158" s="211" t="s">
        <v>501</v>
      </c>
      <c r="E158" s="276"/>
      <c r="F158" s="282" t="s">
        <v>502</v>
      </c>
      <c r="G158" s="281">
        <v>6</v>
      </c>
      <c r="H158" s="278">
        <v>1</v>
      </c>
      <c r="I158" s="215">
        <v>1.5</v>
      </c>
      <c r="J158" s="280">
        <v>4</v>
      </c>
      <c r="K158" s="221" t="s">
        <v>25</v>
      </c>
      <c r="L158" s="281">
        <v>6</v>
      </c>
      <c r="M158" s="211"/>
      <c r="N158" s="208"/>
      <c r="O158" s="208"/>
      <c r="P158" s="208"/>
      <c r="Q158" s="208"/>
      <c r="R158" s="208"/>
      <c r="S158" s="208"/>
      <c r="T158" s="208"/>
      <c r="U158" s="208"/>
      <c r="V158" s="208"/>
      <c r="W158" s="208"/>
      <c r="X158" s="208"/>
      <c r="Y158" s="208"/>
      <c r="Z158" s="208"/>
      <c r="AA158" s="208"/>
      <c r="AB158" s="208"/>
      <c r="AC158" s="208"/>
      <c r="AD158" s="208"/>
      <c r="AE158" s="208"/>
      <c r="AF158" s="208"/>
      <c r="AG158" s="208"/>
      <c r="AH158" s="208"/>
      <c r="AI158" s="208"/>
      <c r="AJ158" s="208"/>
      <c r="AK158" s="208"/>
      <c r="AL158" s="208"/>
      <c r="AM158" s="208"/>
      <c r="AN158" s="208"/>
      <c r="AO158" s="208"/>
      <c r="AP158" s="208"/>
      <c r="AQ158" s="208"/>
    </row>
    <row r="159" spans="1:43" ht="15.75" customHeight="1">
      <c r="A159" s="276" t="s">
        <v>506</v>
      </c>
      <c r="B159" s="211"/>
      <c r="C159" s="283">
        <v>200</v>
      </c>
      <c r="D159" s="436" t="s">
        <v>1012</v>
      </c>
      <c r="E159" s="283"/>
      <c r="F159" s="284" t="s">
        <v>508</v>
      </c>
      <c r="G159" s="285">
        <v>15</v>
      </c>
      <c r="H159" s="278">
        <v>1</v>
      </c>
      <c r="I159" s="215">
        <v>0.1</v>
      </c>
      <c r="J159" s="286">
        <v>200</v>
      </c>
      <c r="K159" s="221" t="s">
        <v>48</v>
      </c>
      <c r="L159" s="281">
        <v>10</v>
      </c>
      <c r="N159" s="208"/>
      <c r="O159" s="208"/>
      <c r="P159" s="208"/>
      <c r="Q159" s="208"/>
      <c r="R159" s="208"/>
      <c r="S159" s="208"/>
      <c r="T159" s="208"/>
      <c r="U159" s="208"/>
      <c r="V159" s="208"/>
      <c r="W159" s="208"/>
      <c r="X159" s="208"/>
      <c r="Y159" s="208"/>
      <c r="Z159" s="208"/>
      <c r="AA159" s="208"/>
      <c r="AB159" s="208"/>
      <c r="AC159" s="208"/>
      <c r="AD159" s="208"/>
      <c r="AE159" s="208"/>
      <c r="AF159" s="208"/>
      <c r="AG159" s="208"/>
      <c r="AH159" s="208"/>
      <c r="AI159" s="208"/>
      <c r="AJ159" s="208"/>
      <c r="AK159" s="208"/>
      <c r="AL159" s="208"/>
      <c r="AM159" s="208"/>
      <c r="AN159" s="208"/>
      <c r="AO159" s="208"/>
      <c r="AP159" s="208"/>
      <c r="AQ159" s="208"/>
    </row>
    <row r="160" spans="1:43" ht="15.75" customHeight="1">
      <c r="A160" s="287" t="s">
        <v>515</v>
      </c>
      <c r="B160" s="211"/>
      <c r="C160" s="287">
        <v>33</v>
      </c>
      <c r="D160" s="288" t="s">
        <v>516</v>
      </c>
      <c r="E160" s="288"/>
      <c r="F160" s="288" t="s">
        <v>517</v>
      </c>
      <c r="G160" s="289">
        <v>26</v>
      </c>
      <c r="H160" s="290">
        <v>1</v>
      </c>
      <c r="I160" s="291">
        <f>G160/C160</f>
        <v>0.78787878787878785</v>
      </c>
      <c r="J160" s="292">
        <f>H160*C160</f>
        <v>33</v>
      </c>
      <c r="K160" s="293" t="s">
        <v>25</v>
      </c>
      <c r="L160" s="294">
        <f>H160*G160</f>
        <v>26</v>
      </c>
      <c r="M160" s="288"/>
      <c r="N160" s="288"/>
      <c r="O160" s="288"/>
      <c r="P160" s="288"/>
      <c r="Q160" s="288"/>
      <c r="R160" s="288"/>
      <c r="S160" s="288"/>
      <c r="T160" s="288"/>
      <c r="U160" s="288"/>
      <c r="V160" s="288"/>
      <c r="W160" s="288"/>
      <c r="X160" s="288"/>
      <c r="Y160" s="288"/>
      <c r="Z160" s="288"/>
      <c r="AA160" s="288"/>
      <c r="AB160" s="288"/>
      <c r="AC160" s="288"/>
      <c r="AD160" s="288"/>
      <c r="AE160" s="288"/>
      <c r="AF160" s="288"/>
      <c r="AG160" s="288"/>
      <c r="AH160" s="288"/>
      <c r="AI160" s="288"/>
      <c r="AJ160" s="288"/>
      <c r="AK160" s="288"/>
      <c r="AL160" s="288"/>
      <c r="AM160" s="288"/>
      <c r="AN160" s="288"/>
      <c r="AO160" s="288"/>
      <c r="AP160" s="288"/>
      <c r="AQ160" s="288"/>
    </row>
    <row r="161" spans="1:43" ht="15.75" customHeight="1">
      <c r="A161" s="276" t="s">
        <v>509</v>
      </c>
      <c r="B161" s="211"/>
      <c r="C161" s="276">
        <v>18</v>
      </c>
      <c r="D161" s="211" t="s">
        <v>510</v>
      </c>
      <c r="E161" s="276"/>
      <c r="F161" s="282" t="s">
        <v>511</v>
      </c>
      <c r="G161" s="281">
        <v>19</v>
      </c>
      <c r="H161" s="278">
        <v>1</v>
      </c>
      <c r="I161" s="215">
        <v>1.06</v>
      </c>
      <c r="J161" s="280">
        <v>18</v>
      </c>
      <c r="K161" s="221" t="s">
        <v>25</v>
      </c>
      <c r="L161" s="281">
        <v>19</v>
      </c>
      <c r="M161" s="211"/>
      <c r="N161" s="208"/>
      <c r="O161" s="208"/>
      <c r="P161" s="208"/>
      <c r="Q161" s="208"/>
      <c r="R161" s="208"/>
      <c r="S161" s="208"/>
      <c r="T161" s="208"/>
      <c r="U161" s="208"/>
      <c r="V161" s="208"/>
      <c r="W161" s="208"/>
      <c r="X161" s="208"/>
      <c r="Y161" s="208"/>
      <c r="Z161" s="208"/>
      <c r="AA161" s="208"/>
      <c r="AB161" s="208"/>
      <c r="AC161" s="208"/>
      <c r="AD161" s="208"/>
      <c r="AE161" s="208"/>
      <c r="AF161" s="208"/>
      <c r="AG161" s="208"/>
      <c r="AH161" s="208"/>
      <c r="AI161" s="208"/>
      <c r="AJ161" s="208"/>
      <c r="AK161" s="208"/>
      <c r="AL161" s="208"/>
      <c r="AM161" s="208"/>
      <c r="AN161" s="208"/>
      <c r="AO161" s="208"/>
      <c r="AP161" s="208"/>
      <c r="AQ161" s="208"/>
    </row>
    <row r="162" spans="1:43" ht="16">
      <c r="A162" s="209"/>
      <c r="B162" s="189"/>
      <c r="C162" s="209">
        <v>24</v>
      </c>
      <c r="D162" s="189" t="s">
        <v>1013</v>
      </c>
      <c r="E162" s="209"/>
      <c r="F162" s="219" t="s">
        <v>520</v>
      </c>
      <c r="G162" s="213">
        <v>15</v>
      </c>
      <c r="H162" s="214">
        <v>2</v>
      </c>
      <c r="I162" s="215">
        <v>0.63</v>
      </c>
      <c r="J162" s="216">
        <v>48</v>
      </c>
      <c r="K162" s="217" t="s">
        <v>25</v>
      </c>
      <c r="L162" s="213">
        <v>30</v>
      </c>
      <c r="M162" s="189"/>
      <c r="N162" s="207"/>
      <c r="O162" s="207"/>
      <c r="P162" s="207"/>
      <c r="Q162" s="207"/>
      <c r="R162" s="207"/>
      <c r="S162" s="207"/>
      <c r="T162" s="207"/>
      <c r="U162" s="207"/>
      <c r="V162" s="207"/>
      <c r="W162" s="207"/>
      <c r="X162" s="207"/>
      <c r="Y162" s="207"/>
      <c r="Z162" s="207"/>
      <c r="AA162" s="207"/>
      <c r="AB162" s="207"/>
      <c r="AC162" s="207"/>
      <c r="AD162" s="207"/>
      <c r="AE162" s="207"/>
      <c r="AF162" s="207"/>
      <c r="AG162" s="208"/>
      <c r="AH162" s="208"/>
      <c r="AI162" s="208"/>
      <c r="AJ162" s="208"/>
      <c r="AK162" s="208"/>
      <c r="AL162" s="208"/>
      <c r="AM162" s="208"/>
      <c r="AN162" s="208"/>
      <c r="AO162" s="208"/>
      <c r="AP162" s="208"/>
      <c r="AQ162" s="208"/>
    </row>
    <row r="163" spans="1:43" ht="15.75" customHeight="1">
      <c r="A163" s="287" t="s">
        <v>512</v>
      </c>
      <c r="B163" s="211"/>
      <c r="C163" s="287">
        <v>40</v>
      </c>
      <c r="D163" s="288" t="s">
        <v>513</v>
      </c>
      <c r="E163" s="288"/>
      <c r="F163" s="288" t="s">
        <v>514</v>
      </c>
      <c r="G163" s="289">
        <v>14</v>
      </c>
      <c r="H163" s="290">
        <v>1</v>
      </c>
      <c r="I163" s="291">
        <f>G163/C163</f>
        <v>0.35</v>
      </c>
      <c r="J163" s="292">
        <f>H163*C163</f>
        <v>40</v>
      </c>
      <c r="K163" s="293" t="s">
        <v>25</v>
      </c>
      <c r="L163" s="294">
        <f>H163*G163</f>
        <v>14</v>
      </c>
      <c r="M163" s="288"/>
      <c r="N163" s="288"/>
      <c r="O163" s="288"/>
      <c r="P163" s="288"/>
      <c r="Q163" s="288"/>
      <c r="R163" s="288"/>
      <c r="S163" s="288"/>
      <c r="T163" s="288"/>
      <c r="U163" s="288"/>
      <c r="V163" s="288"/>
      <c r="W163" s="288"/>
      <c r="X163" s="288"/>
      <c r="Y163" s="288"/>
      <c r="Z163" s="288"/>
      <c r="AA163" s="288"/>
      <c r="AB163" s="288"/>
      <c r="AC163" s="288"/>
      <c r="AD163" s="288"/>
      <c r="AE163" s="288"/>
      <c r="AF163" s="288"/>
      <c r="AG163" s="288"/>
      <c r="AH163" s="288"/>
      <c r="AI163" s="288"/>
      <c r="AJ163" s="288"/>
      <c r="AK163" s="288"/>
      <c r="AL163" s="288"/>
      <c r="AM163" s="288"/>
      <c r="AN163" s="288"/>
      <c r="AO163" s="288"/>
      <c r="AP163" s="288"/>
      <c r="AQ163" s="288"/>
    </row>
    <row r="164" spans="1:43" s="488" customFormat="1">
      <c r="A164" s="487" t="s">
        <v>1065</v>
      </c>
      <c r="B164" s="487"/>
      <c r="C164" s="487">
        <v>2</v>
      </c>
      <c r="D164" s="487" t="s">
        <v>485</v>
      </c>
      <c r="F164" s="489" t="s">
        <v>486</v>
      </c>
      <c r="G164" s="487">
        <v>12</v>
      </c>
      <c r="H164" s="487">
        <v>2</v>
      </c>
      <c r="I164" s="490">
        <v>24</v>
      </c>
      <c r="J164" s="487">
        <v>2</v>
      </c>
      <c r="K164" s="487" t="s">
        <v>12</v>
      </c>
      <c r="L164" s="491">
        <f>H164*G164</f>
        <v>24</v>
      </c>
      <c r="M164" s="492"/>
      <c r="N164" s="492"/>
      <c r="O164" s="492"/>
      <c r="P164" s="493"/>
      <c r="Q164" s="493"/>
      <c r="R164" s="493"/>
      <c r="S164" s="493"/>
      <c r="T164" s="493"/>
      <c r="U164" s="493"/>
      <c r="V164" s="493"/>
      <c r="W164" s="493"/>
      <c r="X164" s="493"/>
      <c r="Y164" s="493"/>
      <c r="Z164" s="493"/>
      <c r="AA164" s="493"/>
      <c r="AB164" s="493"/>
      <c r="AC164" s="493"/>
      <c r="AD164" s="493"/>
      <c r="AE164" s="493"/>
      <c r="AF164" s="493"/>
      <c r="AG164" s="493"/>
      <c r="AH164" s="493"/>
      <c r="AI164" s="493"/>
      <c r="AJ164" s="493"/>
      <c r="AK164" s="493"/>
      <c r="AL164" s="493"/>
      <c r="AM164" s="493"/>
      <c r="AN164" s="493"/>
      <c r="AO164" s="493"/>
      <c r="AP164" s="493"/>
      <c r="AQ164" s="493"/>
    </row>
    <row r="165" spans="1:43">
      <c r="A165" s="295" t="s">
        <v>1014</v>
      </c>
      <c r="B165" s="296"/>
      <c r="C165" s="297"/>
      <c r="D165" s="298"/>
      <c r="E165" s="299"/>
      <c r="F165" s="299"/>
      <c r="G165" s="300"/>
      <c r="H165" s="301"/>
      <c r="I165" s="299"/>
      <c r="J165" s="302"/>
      <c r="K165" s="303"/>
      <c r="L165" s="304"/>
      <c r="M165" s="299"/>
      <c r="N165" s="299"/>
      <c r="O165" s="299"/>
      <c r="P165" s="299"/>
      <c r="Q165" s="299"/>
      <c r="R165" s="299"/>
      <c r="S165" s="299"/>
      <c r="T165" s="299"/>
      <c r="U165" s="299"/>
      <c r="V165" s="299"/>
      <c r="W165" s="299"/>
      <c r="X165" s="299"/>
      <c r="Y165" s="299"/>
      <c r="Z165" s="299"/>
      <c r="AA165" s="299"/>
      <c r="AB165" s="299"/>
      <c r="AC165" s="299"/>
      <c r="AD165" s="299"/>
      <c r="AE165" s="299"/>
      <c r="AF165" s="299"/>
      <c r="AG165" s="305"/>
      <c r="AH165" s="305"/>
      <c r="AI165" s="305"/>
      <c r="AJ165" s="305"/>
      <c r="AK165" s="305"/>
      <c r="AL165" s="305"/>
      <c r="AM165" s="305"/>
      <c r="AN165" s="305"/>
      <c r="AO165" s="305"/>
      <c r="AP165" s="305"/>
      <c r="AQ165" s="305"/>
    </row>
    <row r="166" spans="1:43" ht="16">
      <c r="A166" s="276" t="s">
        <v>521</v>
      </c>
      <c r="B166" s="189"/>
      <c r="C166" s="283">
        <v>1</v>
      </c>
      <c r="D166" s="437" t="s">
        <v>523</v>
      </c>
      <c r="E166" s="276"/>
      <c r="F166" s="282" t="s">
        <v>524</v>
      </c>
      <c r="G166" s="285">
        <v>59</v>
      </c>
      <c r="H166" s="306">
        <v>1</v>
      </c>
      <c r="I166" s="307"/>
      <c r="J166" s="286">
        <v>1</v>
      </c>
      <c r="K166" s="221" t="s">
        <v>48</v>
      </c>
      <c r="L166" s="281">
        <f>G166</f>
        <v>59</v>
      </c>
      <c r="M166" s="211"/>
      <c r="N166" s="208"/>
      <c r="O166" s="208"/>
      <c r="P166" s="208"/>
      <c r="Q166" s="208"/>
      <c r="R166" s="208"/>
      <c r="S166" s="208"/>
      <c r="T166" s="208"/>
      <c r="U166" s="208"/>
      <c r="V166" s="208"/>
      <c r="W166" s="208"/>
      <c r="X166" s="208"/>
      <c r="Y166" s="208"/>
      <c r="Z166" s="208"/>
      <c r="AA166" s="208"/>
      <c r="AB166" s="208"/>
      <c r="AC166" s="208"/>
      <c r="AD166" s="208"/>
      <c r="AE166" s="208"/>
      <c r="AF166" s="208"/>
      <c r="AG166" s="208"/>
      <c r="AH166" s="208"/>
      <c r="AI166" s="208"/>
      <c r="AJ166" s="208"/>
      <c r="AK166" s="208"/>
      <c r="AL166" s="208"/>
      <c r="AM166" s="208"/>
      <c r="AN166" s="208"/>
      <c r="AO166" s="208"/>
      <c r="AP166" s="208"/>
      <c r="AQ166" s="208"/>
    </row>
    <row r="167" spans="1:43" ht="16">
      <c r="A167" s="209" t="s">
        <v>525</v>
      </c>
      <c r="B167" s="189"/>
      <c r="C167" s="209">
        <v>168</v>
      </c>
      <c r="D167" s="189" t="s">
        <v>526</v>
      </c>
      <c r="E167" s="209"/>
      <c r="F167" s="219" t="s">
        <v>527</v>
      </c>
      <c r="G167" s="213">
        <v>70</v>
      </c>
      <c r="H167" s="214">
        <v>1</v>
      </c>
      <c r="I167" s="215"/>
      <c r="J167" s="216">
        <v>168</v>
      </c>
      <c r="K167" s="217" t="s">
        <v>48</v>
      </c>
      <c r="L167" s="213">
        <v>70</v>
      </c>
      <c r="M167" s="189"/>
      <c r="N167" s="207"/>
      <c r="O167" s="207"/>
      <c r="P167" s="207"/>
      <c r="Q167" s="207"/>
      <c r="R167" s="207"/>
      <c r="S167" s="207"/>
      <c r="T167" s="207"/>
      <c r="U167" s="207"/>
      <c r="V167" s="207"/>
      <c r="W167" s="207"/>
      <c r="X167" s="207"/>
      <c r="Y167" s="207"/>
      <c r="Z167" s="207"/>
      <c r="AA167" s="207"/>
      <c r="AB167" s="207"/>
      <c r="AC167" s="207"/>
      <c r="AD167" s="207"/>
      <c r="AE167" s="207"/>
      <c r="AF167" s="207"/>
      <c r="AG167" s="208"/>
      <c r="AH167" s="208"/>
      <c r="AI167" s="208"/>
      <c r="AJ167" s="208"/>
      <c r="AK167" s="208"/>
      <c r="AL167" s="208"/>
      <c r="AM167" s="208"/>
      <c r="AN167" s="208"/>
      <c r="AO167" s="208"/>
      <c r="AP167" s="208"/>
      <c r="AQ167" s="208"/>
    </row>
    <row r="168" spans="1:43" ht="16">
      <c r="A168" s="209" t="s">
        <v>528</v>
      </c>
      <c r="B168" s="189"/>
      <c r="C168" s="209">
        <v>2</v>
      </c>
      <c r="D168" s="189" t="s">
        <v>529</v>
      </c>
      <c r="E168" s="209"/>
      <c r="F168" s="219" t="s">
        <v>530</v>
      </c>
      <c r="G168" s="213">
        <v>15</v>
      </c>
      <c r="H168" s="214">
        <v>1</v>
      </c>
      <c r="I168" s="215"/>
      <c r="J168" s="216">
        <v>2</v>
      </c>
      <c r="K168" s="217" t="s">
        <v>531</v>
      </c>
      <c r="L168" s="213">
        <v>15</v>
      </c>
      <c r="M168" s="189"/>
      <c r="N168" s="207"/>
      <c r="O168" s="207"/>
      <c r="P168" s="207"/>
      <c r="Q168" s="207"/>
      <c r="R168" s="207"/>
      <c r="S168" s="207"/>
      <c r="T168" s="207"/>
      <c r="U168" s="207"/>
      <c r="V168" s="207"/>
      <c r="W168" s="207"/>
      <c r="X168" s="207"/>
      <c r="Y168" s="207"/>
      <c r="Z168" s="207"/>
      <c r="AA168" s="207"/>
      <c r="AB168" s="207"/>
      <c r="AC168" s="207"/>
      <c r="AD168" s="207"/>
      <c r="AE168" s="207"/>
      <c r="AF168" s="207"/>
      <c r="AG168" s="208"/>
      <c r="AH168" s="208"/>
      <c r="AI168" s="208"/>
      <c r="AJ168" s="208"/>
      <c r="AK168" s="208"/>
      <c r="AL168" s="208"/>
      <c r="AM168" s="208"/>
      <c r="AN168" s="208"/>
      <c r="AO168" s="208"/>
      <c r="AP168" s="208"/>
      <c r="AQ168" s="208"/>
    </row>
    <row r="169" spans="1:43" ht="16">
      <c r="A169" s="209" t="s">
        <v>532</v>
      </c>
      <c r="B169" s="189"/>
      <c r="C169" s="209">
        <v>3</v>
      </c>
      <c r="D169" s="189" t="s">
        <v>533</v>
      </c>
      <c r="E169" s="209"/>
      <c r="F169" s="219" t="s">
        <v>534</v>
      </c>
      <c r="G169" s="213">
        <v>20</v>
      </c>
      <c r="H169" s="214">
        <v>1</v>
      </c>
      <c r="I169" s="215"/>
      <c r="J169" s="216">
        <v>3</v>
      </c>
      <c r="K169" s="217" t="s">
        <v>25</v>
      </c>
      <c r="L169" s="213">
        <v>20</v>
      </c>
      <c r="M169" s="189"/>
      <c r="N169" s="207"/>
      <c r="O169" s="207"/>
      <c r="P169" s="207"/>
      <c r="Q169" s="207"/>
      <c r="R169" s="207"/>
      <c r="S169" s="207"/>
      <c r="T169" s="207"/>
      <c r="U169" s="207"/>
      <c r="V169" s="207"/>
      <c r="W169" s="207"/>
      <c r="X169" s="207"/>
      <c r="Y169" s="207"/>
      <c r="Z169" s="207"/>
      <c r="AA169" s="207"/>
      <c r="AB169" s="207"/>
      <c r="AC169" s="207"/>
      <c r="AD169" s="207"/>
      <c r="AE169" s="207"/>
      <c r="AF169" s="207"/>
      <c r="AG169" s="208"/>
      <c r="AH169" s="208"/>
      <c r="AI169" s="208"/>
      <c r="AJ169" s="208"/>
      <c r="AK169" s="208"/>
      <c r="AL169" s="208"/>
      <c r="AM169" s="208"/>
      <c r="AN169" s="208"/>
      <c r="AO169" s="208"/>
      <c r="AP169" s="208"/>
      <c r="AQ169" s="208"/>
    </row>
    <row r="170" spans="1:43" ht="16">
      <c r="A170" s="209" t="s">
        <v>535</v>
      </c>
      <c r="B170" s="189"/>
      <c r="C170" s="209">
        <v>7</v>
      </c>
      <c r="D170" s="189" t="s">
        <v>536</v>
      </c>
      <c r="E170" s="209"/>
      <c r="F170" s="219" t="s">
        <v>537</v>
      </c>
      <c r="G170" s="213">
        <v>17</v>
      </c>
      <c r="H170" s="214">
        <v>2</v>
      </c>
      <c r="I170" s="215"/>
      <c r="J170" s="216">
        <v>14</v>
      </c>
      <c r="K170" s="217" t="s">
        <v>25</v>
      </c>
      <c r="L170" s="213">
        <v>34</v>
      </c>
      <c r="M170" s="189"/>
      <c r="N170" s="207"/>
      <c r="O170" s="207"/>
      <c r="P170" s="207"/>
      <c r="Q170" s="207"/>
      <c r="R170" s="207"/>
      <c r="S170" s="207"/>
      <c r="T170" s="207"/>
      <c r="U170" s="207"/>
      <c r="V170" s="207"/>
      <c r="W170" s="207"/>
      <c r="X170" s="207"/>
      <c r="Y170" s="207"/>
      <c r="Z170" s="207"/>
      <c r="AA170" s="207"/>
      <c r="AB170" s="207"/>
      <c r="AC170" s="207"/>
      <c r="AD170" s="207"/>
      <c r="AE170" s="207"/>
      <c r="AF170" s="207"/>
      <c r="AG170" s="208"/>
      <c r="AH170" s="208"/>
      <c r="AI170" s="208"/>
      <c r="AJ170" s="208"/>
      <c r="AK170" s="208"/>
      <c r="AL170" s="208"/>
      <c r="AM170" s="208"/>
      <c r="AN170" s="208"/>
      <c r="AO170" s="208"/>
      <c r="AP170" s="208"/>
      <c r="AQ170" s="208"/>
    </row>
    <row r="171" spans="1:43" ht="16">
      <c r="A171" s="209" t="s">
        <v>538</v>
      </c>
      <c r="B171" s="189"/>
      <c r="C171" s="209">
        <v>4</v>
      </c>
      <c r="D171" s="189" t="s">
        <v>539</v>
      </c>
      <c r="E171" s="209"/>
      <c r="F171" s="219" t="s">
        <v>540</v>
      </c>
      <c r="G171" s="213">
        <v>20</v>
      </c>
      <c r="H171" s="214">
        <v>1</v>
      </c>
      <c r="I171" s="215"/>
      <c r="J171" s="216">
        <v>4</v>
      </c>
      <c r="K171" s="217" t="s">
        <v>25</v>
      </c>
      <c r="L171" s="213">
        <v>20</v>
      </c>
      <c r="M171" s="189"/>
      <c r="N171" s="207"/>
      <c r="O171" s="207"/>
      <c r="P171" s="207"/>
      <c r="Q171" s="207"/>
      <c r="R171" s="207"/>
      <c r="S171" s="207"/>
      <c r="T171" s="207"/>
      <c r="U171" s="207"/>
      <c r="V171" s="207"/>
      <c r="W171" s="207"/>
      <c r="X171" s="207"/>
      <c r="Y171" s="207"/>
      <c r="Z171" s="207"/>
      <c r="AA171" s="207"/>
      <c r="AB171" s="207"/>
      <c r="AC171" s="207"/>
      <c r="AD171" s="207"/>
      <c r="AE171" s="207"/>
      <c r="AF171" s="207"/>
      <c r="AG171" s="208"/>
      <c r="AH171" s="208"/>
      <c r="AI171" s="208"/>
      <c r="AJ171" s="208"/>
      <c r="AK171" s="208"/>
      <c r="AL171" s="208"/>
      <c r="AM171" s="208"/>
      <c r="AN171" s="208"/>
      <c r="AO171" s="208"/>
      <c r="AP171" s="208"/>
      <c r="AQ171" s="208"/>
    </row>
    <row r="172" spans="1:43" ht="16">
      <c r="A172" s="209" t="s">
        <v>541</v>
      </c>
      <c r="B172" s="189"/>
      <c r="C172" s="209">
        <v>25</v>
      </c>
      <c r="D172" s="189" t="s">
        <v>642</v>
      </c>
      <c r="E172" s="209"/>
      <c r="F172" s="219" t="s">
        <v>543</v>
      </c>
      <c r="G172" s="213">
        <v>14</v>
      </c>
      <c r="H172" s="214">
        <v>2</v>
      </c>
      <c r="I172" s="215"/>
      <c r="J172" s="216">
        <v>50</v>
      </c>
      <c r="K172" s="217" t="s">
        <v>20</v>
      </c>
      <c r="L172" s="213">
        <v>28</v>
      </c>
      <c r="M172" s="189"/>
      <c r="N172" s="207"/>
      <c r="O172" s="207"/>
      <c r="P172" s="207"/>
      <c r="Q172" s="207"/>
      <c r="R172" s="207"/>
      <c r="S172" s="207"/>
      <c r="T172" s="207"/>
      <c r="U172" s="207"/>
      <c r="V172" s="207"/>
      <c r="W172" s="207"/>
      <c r="X172" s="207"/>
      <c r="Y172" s="207"/>
      <c r="Z172" s="207"/>
      <c r="AA172" s="207"/>
      <c r="AB172" s="207"/>
      <c r="AC172" s="207"/>
      <c r="AD172" s="207"/>
      <c r="AE172" s="207"/>
      <c r="AF172" s="207"/>
      <c r="AG172" s="208"/>
      <c r="AH172" s="208"/>
      <c r="AI172" s="208"/>
      <c r="AJ172" s="208"/>
      <c r="AK172" s="208"/>
      <c r="AL172" s="208"/>
      <c r="AM172" s="208"/>
      <c r="AN172" s="208"/>
      <c r="AO172" s="208"/>
      <c r="AP172" s="208"/>
      <c r="AQ172" s="208"/>
    </row>
    <row r="173" spans="1:43" ht="16">
      <c r="A173" s="209" t="s">
        <v>544</v>
      </c>
      <c r="B173" s="189"/>
      <c r="C173" s="209">
        <v>12</v>
      </c>
      <c r="D173" s="189" t="s">
        <v>545</v>
      </c>
      <c r="E173" s="209"/>
      <c r="F173" s="219" t="s">
        <v>546</v>
      </c>
      <c r="G173" s="213">
        <v>16</v>
      </c>
      <c r="H173" s="214">
        <v>1</v>
      </c>
      <c r="I173" s="215"/>
      <c r="J173" s="216">
        <v>12</v>
      </c>
      <c r="K173" s="217" t="s">
        <v>25</v>
      </c>
      <c r="L173" s="213">
        <v>16</v>
      </c>
      <c r="M173" s="189"/>
      <c r="N173" s="207"/>
      <c r="O173" s="207"/>
      <c r="P173" s="207"/>
      <c r="Q173" s="207"/>
      <c r="R173" s="207"/>
      <c r="S173" s="207"/>
      <c r="T173" s="207"/>
      <c r="U173" s="207"/>
      <c r="V173" s="207"/>
      <c r="W173" s="207"/>
      <c r="X173" s="207"/>
      <c r="Y173" s="207"/>
      <c r="Z173" s="207"/>
      <c r="AA173" s="207"/>
      <c r="AB173" s="207"/>
      <c r="AC173" s="207"/>
      <c r="AD173" s="207"/>
      <c r="AE173" s="207"/>
      <c r="AF173" s="207"/>
      <c r="AG173" s="208"/>
      <c r="AH173" s="208"/>
      <c r="AI173" s="208"/>
      <c r="AJ173" s="208"/>
      <c r="AK173" s="208"/>
      <c r="AL173" s="208"/>
      <c r="AM173" s="208"/>
      <c r="AN173" s="208"/>
      <c r="AO173" s="208"/>
      <c r="AP173" s="208"/>
      <c r="AQ173" s="208"/>
    </row>
    <row r="174" spans="1:43" ht="16">
      <c r="A174" s="209" t="s">
        <v>547</v>
      </c>
      <c r="B174" s="189"/>
      <c r="C174" s="209">
        <v>6</v>
      </c>
      <c r="D174" s="189" t="s">
        <v>548</v>
      </c>
      <c r="E174" s="209"/>
      <c r="F174" s="219" t="s">
        <v>549</v>
      </c>
      <c r="G174" s="213">
        <v>29</v>
      </c>
      <c r="H174" s="214">
        <v>1</v>
      </c>
      <c r="I174" s="215"/>
      <c r="J174" s="216">
        <v>6</v>
      </c>
      <c r="K174" s="217" t="s">
        <v>25</v>
      </c>
      <c r="L174" s="213">
        <v>29</v>
      </c>
      <c r="M174" s="189"/>
      <c r="N174" s="207"/>
      <c r="O174" s="207"/>
      <c r="P174" s="207"/>
      <c r="Q174" s="207"/>
      <c r="R174" s="207"/>
      <c r="S174" s="207"/>
      <c r="T174" s="207"/>
      <c r="U174" s="207"/>
      <c r="V174" s="207"/>
      <c r="W174" s="207"/>
      <c r="X174" s="207"/>
      <c r="Y174" s="207"/>
      <c r="Z174" s="207"/>
      <c r="AA174" s="207"/>
      <c r="AB174" s="207"/>
      <c r="AC174" s="207"/>
      <c r="AD174" s="207"/>
      <c r="AE174" s="207"/>
      <c r="AF174" s="207"/>
      <c r="AG174" s="208"/>
      <c r="AH174" s="208"/>
      <c r="AI174" s="208"/>
      <c r="AJ174" s="208"/>
      <c r="AK174" s="208"/>
      <c r="AL174" s="208"/>
      <c r="AM174" s="208"/>
      <c r="AN174" s="208"/>
      <c r="AO174" s="208"/>
      <c r="AP174" s="208"/>
      <c r="AQ174" s="208"/>
    </row>
    <row r="175" spans="1:43" ht="16">
      <c r="A175" s="209"/>
      <c r="B175" s="189"/>
      <c r="C175" s="209"/>
      <c r="D175" s="259" t="s">
        <v>1015</v>
      </c>
      <c r="E175" s="486" t="s">
        <v>1070</v>
      </c>
      <c r="F175" s="189"/>
      <c r="G175" s="213"/>
      <c r="H175" s="214"/>
      <c r="I175" s="215"/>
      <c r="J175" s="216"/>
      <c r="K175" s="217"/>
      <c r="L175" s="213"/>
      <c r="M175" s="189"/>
      <c r="N175" s="207"/>
      <c r="O175" s="207"/>
      <c r="P175" s="207"/>
      <c r="Q175" s="207"/>
      <c r="R175" s="207"/>
      <c r="S175" s="207"/>
      <c r="T175" s="207"/>
      <c r="U175" s="207"/>
      <c r="V175" s="207"/>
      <c r="W175" s="207"/>
      <c r="X175" s="207"/>
      <c r="Y175" s="207"/>
      <c r="Z175" s="207"/>
      <c r="AA175" s="207"/>
      <c r="AB175" s="207"/>
      <c r="AC175" s="207"/>
      <c r="AD175" s="207"/>
      <c r="AE175" s="207"/>
      <c r="AF175" s="207"/>
      <c r="AG175" s="208"/>
      <c r="AH175" s="208"/>
      <c r="AI175" s="208"/>
      <c r="AJ175" s="208"/>
      <c r="AK175" s="208"/>
      <c r="AL175" s="208"/>
      <c r="AM175" s="208"/>
      <c r="AN175" s="208"/>
      <c r="AO175" s="208"/>
      <c r="AP175" s="208"/>
      <c r="AQ175" s="208"/>
    </row>
    <row r="176" spans="1:43" ht="15.75" customHeight="1">
      <c r="A176" s="276" t="s">
        <v>503</v>
      </c>
      <c r="B176" s="211"/>
      <c r="C176" s="276">
        <v>1</v>
      </c>
      <c r="D176" s="211" t="s">
        <v>504</v>
      </c>
      <c r="E176" s="276"/>
      <c r="F176" s="282" t="s">
        <v>505</v>
      </c>
      <c r="G176" s="281">
        <v>29</v>
      </c>
      <c r="H176" s="278">
        <v>1</v>
      </c>
      <c r="I176" s="215"/>
      <c r="J176" s="280">
        <v>1</v>
      </c>
      <c r="K176" s="221" t="s">
        <v>25</v>
      </c>
      <c r="L176" s="281">
        <v>29</v>
      </c>
      <c r="M176" s="211"/>
      <c r="N176" s="208"/>
      <c r="O176" s="208"/>
      <c r="P176" s="208"/>
      <c r="Q176" s="208"/>
      <c r="R176" s="208"/>
      <c r="S176" s="208"/>
      <c r="T176" s="208"/>
      <c r="U176" s="208"/>
      <c r="V176" s="208"/>
      <c r="W176" s="208"/>
      <c r="X176" s="208"/>
      <c r="Y176" s="208"/>
      <c r="Z176" s="208"/>
      <c r="AA176" s="208"/>
      <c r="AB176" s="208"/>
      <c r="AC176" s="208"/>
      <c r="AD176" s="208"/>
      <c r="AE176" s="208"/>
      <c r="AF176" s="208"/>
      <c r="AG176" s="208"/>
      <c r="AH176" s="208"/>
      <c r="AI176" s="208"/>
      <c r="AJ176" s="208"/>
      <c r="AK176" s="208"/>
      <c r="AL176" s="208"/>
      <c r="AM176" s="208"/>
      <c r="AN176" s="208"/>
      <c r="AO176" s="208"/>
      <c r="AP176" s="208"/>
      <c r="AQ176" s="208"/>
    </row>
    <row r="177" spans="1:43" s="358" customFormat="1">
      <c r="A177" s="372"/>
      <c r="B177" s="494"/>
      <c r="C177" s="372"/>
      <c r="D177" s="494"/>
      <c r="E177" s="494"/>
      <c r="F177" s="494"/>
      <c r="G177" s="494"/>
      <c r="H177" s="495"/>
      <c r="I177" s="496"/>
      <c r="J177" s="497"/>
      <c r="K177" s="498"/>
      <c r="L177" s="499"/>
      <c r="M177" s="494"/>
      <c r="N177" s="494"/>
      <c r="O177" s="494"/>
      <c r="P177" s="494"/>
      <c r="Q177" s="494"/>
      <c r="R177" s="494"/>
      <c r="S177" s="494"/>
      <c r="T177" s="494"/>
      <c r="U177" s="494"/>
      <c r="V177" s="494"/>
      <c r="W177" s="494"/>
      <c r="X177" s="494"/>
      <c r="Y177" s="494"/>
      <c r="Z177" s="494"/>
      <c r="AA177" s="494"/>
      <c r="AB177" s="494"/>
      <c r="AC177" s="494"/>
      <c r="AD177" s="494"/>
      <c r="AE177" s="494"/>
      <c r="AF177" s="494"/>
    </row>
    <row r="178" spans="1:43" ht="15.75" customHeight="1">
      <c r="A178" s="308" t="s">
        <v>1016</v>
      </c>
      <c r="B178" s="309"/>
      <c r="C178" s="310"/>
      <c r="D178" s="309"/>
      <c r="E178" s="309"/>
      <c r="F178" s="309"/>
      <c r="G178" s="309"/>
      <c r="H178" s="311"/>
      <c r="I178" s="312"/>
      <c r="J178" s="313"/>
      <c r="K178" s="308"/>
      <c r="L178" s="314"/>
      <c r="M178" s="309"/>
      <c r="N178" s="309"/>
      <c r="O178" s="309"/>
      <c r="P178" s="309"/>
      <c r="Q178" s="309"/>
      <c r="R178" s="309"/>
      <c r="S178" s="309"/>
      <c r="T178" s="309"/>
      <c r="U178" s="309"/>
      <c r="V178" s="309"/>
      <c r="W178" s="309"/>
      <c r="X178" s="309"/>
      <c r="Y178" s="309"/>
      <c r="Z178" s="309"/>
      <c r="AA178" s="309"/>
      <c r="AB178" s="309"/>
      <c r="AC178" s="309"/>
      <c r="AD178" s="309"/>
      <c r="AE178" s="309"/>
      <c r="AF178" s="309"/>
      <c r="AG178" s="309"/>
      <c r="AH178" s="309"/>
      <c r="AI178" s="309"/>
      <c r="AJ178" s="309"/>
      <c r="AK178" s="309"/>
      <c r="AL178" s="309"/>
      <c r="AM178" s="309"/>
      <c r="AN178" s="309"/>
      <c r="AO178" s="309"/>
      <c r="AP178" s="309"/>
      <c r="AQ178" s="309"/>
    </row>
    <row r="179" spans="1:43" ht="16">
      <c r="A179" s="209"/>
      <c r="B179" s="189"/>
      <c r="C179" s="209"/>
      <c r="D179" s="189" t="s">
        <v>827</v>
      </c>
      <c r="E179" s="209"/>
      <c r="F179" s="189"/>
      <c r="G179" s="189"/>
      <c r="H179" s="214"/>
      <c r="I179" s="202"/>
      <c r="J179" s="216"/>
      <c r="K179" s="217"/>
      <c r="L179" s="213"/>
      <c r="M179" s="189"/>
      <c r="N179" s="207"/>
      <c r="O179" s="207"/>
      <c r="P179" s="207"/>
      <c r="Q179" s="207"/>
      <c r="R179" s="207"/>
      <c r="S179" s="207"/>
      <c r="T179" s="207"/>
      <c r="U179" s="207"/>
      <c r="V179" s="207"/>
      <c r="W179" s="207"/>
      <c r="X179" s="207"/>
      <c r="Y179" s="207"/>
      <c r="Z179" s="207"/>
      <c r="AA179" s="207"/>
      <c r="AB179" s="207"/>
      <c r="AC179" s="207"/>
      <c r="AD179" s="207"/>
      <c r="AE179" s="207"/>
      <c r="AF179" s="207"/>
      <c r="AG179" s="208"/>
      <c r="AH179" s="208"/>
      <c r="AI179" s="208"/>
      <c r="AJ179" s="208"/>
      <c r="AK179" s="208"/>
      <c r="AL179" s="208"/>
      <c r="AM179" s="208"/>
      <c r="AN179" s="208"/>
      <c r="AO179" s="208"/>
      <c r="AP179" s="208"/>
      <c r="AQ179" s="208"/>
    </row>
    <row r="180" spans="1:43" ht="15.75" customHeight="1">
      <c r="A180" s="276" t="s">
        <v>1017</v>
      </c>
      <c r="B180" s="211"/>
      <c r="C180" s="276">
        <v>7</v>
      </c>
      <c r="D180" s="211" t="s">
        <v>1018</v>
      </c>
      <c r="E180" s="276"/>
      <c r="F180" s="282" t="s">
        <v>1019</v>
      </c>
      <c r="G180" s="281">
        <v>7</v>
      </c>
      <c r="H180" s="278">
        <v>5</v>
      </c>
      <c r="I180" s="215">
        <v>1</v>
      </c>
      <c r="J180" s="280">
        <v>35</v>
      </c>
      <c r="K180" s="221" t="s">
        <v>25</v>
      </c>
      <c r="L180" s="281">
        <v>35</v>
      </c>
      <c r="M180" s="211"/>
      <c r="N180" s="208"/>
      <c r="O180" s="208"/>
      <c r="P180" s="208"/>
      <c r="Q180" s="208"/>
      <c r="R180" s="208"/>
      <c r="S180" s="208"/>
      <c r="T180" s="208"/>
      <c r="U180" s="208"/>
      <c r="V180" s="208"/>
      <c r="W180" s="208"/>
      <c r="X180" s="208"/>
      <c r="Y180" s="208"/>
      <c r="Z180" s="208"/>
      <c r="AA180" s="208"/>
      <c r="AB180" s="208"/>
      <c r="AC180" s="208"/>
      <c r="AD180" s="208"/>
      <c r="AE180" s="208"/>
      <c r="AF180" s="208"/>
      <c r="AG180" s="208"/>
      <c r="AH180" s="208"/>
      <c r="AI180" s="208"/>
      <c r="AJ180" s="208"/>
      <c r="AK180" s="208"/>
      <c r="AL180" s="208"/>
      <c r="AM180" s="208"/>
      <c r="AN180" s="208"/>
      <c r="AO180" s="208"/>
      <c r="AP180" s="208"/>
      <c r="AQ180" s="208"/>
    </row>
    <row r="181" spans="1:43" ht="15.75" customHeight="1">
      <c r="A181" s="276" t="s">
        <v>1020</v>
      </c>
      <c r="B181" s="211"/>
      <c r="C181" s="276">
        <v>12</v>
      </c>
      <c r="D181" s="211" t="s">
        <v>1021</v>
      </c>
      <c r="E181" s="276"/>
      <c r="F181" s="282" t="s">
        <v>1022</v>
      </c>
      <c r="G181" s="281">
        <v>19</v>
      </c>
      <c r="H181" s="278">
        <v>3</v>
      </c>
      <c r="I181" s="215">
        <v>1.58</v>
      </c>
      <c r="J181" s="280">
        <v>36</v>
      </c>
      <c r="K181" s="221" t="s">
        <v>25</v>
      </c>
      <c r="L181" s="281">
        <v>57</v>
      </c>
      <c r="M181" s="211"/>
      <c r="N181" s="208"/>
      <c r="O181" s="208"/>
      <c r="P181" s="208"/>
      <c r="Q181" s="208"/>
      <c r="R181" s="208"/>
      <c r="S181" s="208"/>
      <c r="T181" s="208"/>
      <c r="U181" s="208"/>
      <c r="V181" s="208"/>
      <c r="W181" s="208"/>
      <c r="X181" s="208"/>
      <c r="Y181" s="208"/>
      <c r="Z181" s="208"/>
      <c r="AA181" s="208"/>
      <c r="AB181" s="208"/>
      <c r="AC181" s="208"/>
      <c r="AD181" s="208"/>
      <c r="AE181" s="208"/>
      <c r="AF181" s="208"/>
      <c r="AG181" s="208"/>
      <c r="AH181" s="208"/>
      <c r="AI181" s="208"/>
      <c r="AJ181" s="208"/>
      <c r="AK181" s="208"/>
      <c r="AL181" s="208"/>
      <c r="AM181" s="208"/>
      <c r="AN181" s="208"/>
      <c r="AO181" s="208"/>
      <c r="AP181" s="208"/>
      <c r="AQ181" s="208"/>
    </row>
    <row r="182" spans="1:43" ht="15.75" customHeight="1">
      <c r="A182" s="276" t="s">
        <v>1023</v>
      </c>
      <c r="B182" s="211"/>
      <c r="C182" s="276">
        <v>108</v>
      </c>
      <c r="D182" s="556" t="s">
        <v>1024</v>
      </c>
      <c r="E182" s="557"/>
      <c r="F182" s="282" t="s">
        <v>1025</v>
      </c>
      <c r="G182" s="281">
        <v>10</v>
      </c>
      <c r="H182" s="278">
        <v>1</v>
      </c>
      <c r="I182" s="215">
        <v>0.09</v>
      </c>
      <c r="J182" s="280">
        <v>108</v>
      </c>
      <c r="K182" s="221" t="s">
        <v>48</v>
      </c>
      <c r="L182" s="281">
        <v>10</v>
      </c>
      <c r="M182" s="211"/>
      <c r="N182" s="208"/>
      <c r="O182" s="208"/>
      <c r="P182" s="208"/>
      <c r="Q182" s="208"/>
      <c r="R182" s="208"/>
      <c r="S182" s="208"/>
      <c r="T182" s="208"/>
      <c r="U182" s="208"/>
      <c r="V182" s="208"/>
      <c r="W182" s="208"/>
      <c r="X182" s="208"/>
      <c r="Y182" s="208"/>
      <c r="Z182" s="208"/>
      <c r="AA182" s="208"/>
      <c r="AB182" s="208"/>
      <c r="AC182" s="208"/>
      <c r="AD182" s="208"/>
      <c r="AE182" s="208"/>
      <c r="AF182" s="208"/>
      <c r="AG182" s="208"/>
      <c r="AH182" s="208"/>
      <c r="AI182" s="208"/>
      <c r="AJ182" s="208"/>
      <c r="AK182" s="208"/>
      <c r="AL182" s="208"/>
      <c r="AM182" s="208"/>
      <c r="AN182" s="208"/>
      <c r="AO182" s="208"/>
      <c r="AP182" s="208"/>
      <c r="AQ182" s="208"/>
    </row>
    <row r="183" spans="1:43" ht="15.75" customHeight="1">
      <c r="A183" s="276" t="s">
        <v>1026</v>
      </c>
      <c r="B183" s="211"/>
      <c r="C183" s="276">
        <v>15</v>
      </c>
      <c r="D183" s="211" t="s">
        <v>1027</v>
      </c>
      <c r="E183" s="276"/>
      <c r="F183" s="282" t="s">
        <v>1028</v>
      </c>
      <c r="G183" s="281">
        <v>5</v>
      </c>
      <c r="H183" s="278">
        <v>2</v>
      </c>
      <c r="I183" s="215">
        <v>0.33</v>
      </c>
      <c r="J183" s="280">
        <v>30</v>
      </c>
      <c r="K183" s="221" t="s">
        <v>48</v>
      </c>
      <c r="L183" s="281">
        <v>10</v>
      </c>
      <c r="M183" s="211"/>
      <c r="N183" s="208"/>
      <c r="O183" s="208"/>
      <c r="P183" s="208"/>
      <c r="Q183" s="208"/>
      <c r="R183" s="208"/>
      <c r="S183" s="208"/>
      <c r="T183" s="208"/>
      <c r="U183" s="208"/>
      <c r="V183" s="208"/>
      <c r="W183" s="208"/>
      <c r="X183" s="208"/>
      <c r="Y183" s="208"/>
      <c r="Z183" s="208"/>
      <c r="AA183" s="208"/>
      <c r="AB183" s="208"/>
      <c r="AC183" s="208"/>
      <c r="AD183" s="208"/>
      <c r="AE183" s="208"/>
      <c r="AF183" s="208"/>
      <c r="AG183" s="208"/>
      <c r="AH183" s="208"/>
      <c r="AI183" s="208"/>
      <c r="AJ183" s="208"/>
      <c r="AK183" s="208"/>
      <c r="AL183" s="208"/>
      <c r="AM183" s="208"/>
      <c r="AN183" s="208"/>
      <c r="AO183" s="208"/>
      <c r="AP183" s="208"/>
      <c r="AQ183" s="208"/>
    </row>
    <row r="184" spans="1:43" ht="15.75" customHeight="1">
      <c r="A184" s="276" t="s">
        <v>1029</v>
      </c>
      <c r="B184" s="211"/>
      <c r="C184" s="276">
        <v>30</v>
      </c>
      <c r="D184" s="211" t="s">
        <v>1030</v>
      </c>
      <c r="E184" s="276"/>
      <c r="F184" s="282" t="s">
        <v>1031</v>
      </c>
      <c r="G184" s="281">
        <v>10</v>
      </c>
      <c r="H184" s="278">
        <v>1</v>
      </c>
      <c r="I184" s="215">
        <v>0.33</v>
      </c>
      <c r="J184" s="280">
        <v>30</v>
      </c>
      <c r="K184" s="221" t="s">
        <v>25</v>
      </c>
      <c r="L184" s="281">
        <v>10</v>
      </c>
      <c r="M184" s="211"/>
      <c r="N184" s="208"/>
      <c r="O184" s="208"/>
      <c r="P184" s="208"/>
      <c r="Q184" s="208"/>
      <c r="R184" s="208"/>
      <c r="S184" s="208"/>
      <c r="T184" s="208"/>
      <c r="U184" s="208"/>
      <c r="V184" s="208"/>
      <c r="W184" s="208"/>
      <c r="X184" s="208"/>
      <c r="Y184" s="208"/>
      <c r="Z184" s="208"/>
      <c r="AA184" s="208"/>
      <c r="AB184" s="208"/>
      <c r="AC184" s="208"/>
      <c r="AD184" s="208"/>
      <c r="AE184" s="208"/>
      <c r="AF184" s="208"/>
      <c r="AG184" s="208"/>
      <c r="AH184" s="208"/>
      <c r="AI184" s="208"/>
      <c r="AJ184" s="208"/>
      <c r="AK184" s="208"/>
      <c r="AL184" s="208"/>
      <c r="AM184" s="208"/>
      <c r="AN184" s="208"/>
      <c r="AO184" s="208"/>
      <c r="AP184" s="208"/>
      <c r="AQ184" s="208"/>
    </row>
    <row r="185" spans="1:43" ht="15.75" customHeight="1">
      <c r="A185" s="276" t="s">
        <v>1032</v>
      </c>
      <c r="B185" s="211"/>
      <c r="C185" s="276">
        <v>24</v>
      </c>
      <c r="D185" s="211" t="s">
        <v>1033</v>
      </c>
      <c r="E185" s="276"/>
      <c r="F185" s="282" t="s">
        <v>1034</v>
      </c>
      <c r="G185" s="281">
        <v>23</v>
      </c>
      <c r="H185" s="278">
        <v>1</v>
      </c>
      <c r="I185" s="215">
        <v>0.96</v>
      </c>
      <c r="J185" s="280">
        <v>24</v>
      </c>
      <c r="K185" s="221" t="s">
        <v>25</v>
      </c>
      <c r="L185" s="281">
        <v>23</v>
      </c>
      <c r="M185" s="211"/>
      <c r="N185" s="208"/>
      <c r="O185" s="208"/>
      <c r="P185" s="208"/>
      <c r="Q185" s="208"/>
      <c r="R185" s="208"/>
      <c r="S185" s="208"/>
      <c r="T185" s="208"/>
      <c r="U185" s="208"/>
      <c r="V185" s="208"/>
      <c r="W185" s="208"/>
      <c r="X185" s="208"/>
      <c r="Y185" s="208"/>
      <c r="Z185" s="208"/>
      <c r="AA185" s="208"/>
      <c r="AB185" s="208"/>
      <c r="AC185" s="208"/>
      <c r="AD185" s="208"/>
      <c r="AE185" s="208"/>
      <c r="AF185" s="208"/>
      <c r="AG185" s="208"/>
      <c r="AH185" s="208"/>
      <c r="AI185" s="208"/>
      <c r="AJ185" s="208"/>
      <c r="AK185" s="208"/>
      <c r="AL185" s="208"/>
      <c r="AM185" s="208"/>
      <c r="AN185" s="208"/>
      <c r="AO185" s="208"/>
      <c r="AP185" s="208"/>
      <c r="AQ185" s="208"/>
    </row>
    <row r="186" spans="1:43" ht="15.75" customHeight="1">
      <c r="A186" s="276" t="s">
        <v>1035</v>
      </c>
      <c r="B186" s="211"/>
      <c r="C186" s="276">
        <v>30</v>
      </c>
      <c r="D186" s="211" t="s">
        <v>1036</v>
      </c>
      <c r="E186" s="276"/>
      <c r="F186" s="282" t="s">
        <v>1037</v>
      </c>
      <c r="G186" s="281">
        <v>5</v>
      </c>
      <c r="H186" s="278">
        <v>1</v>
      </c>
      <c r="I186" s="215">
        <v>0.17</v>
      </c>
      <c r="J186" s="280">
        <v>30</v>
      </c>
      <c r="K186" s="221" t="s">
        <v>48</v>
      </c>
      <c r="L186" s="281">
        <v>5</v>
      </c>
      <c r="M186" s="211"/>
      <c r="N186" s="208"/>
      <c r="O186" s="208"/>
      <c r="P186" s="208"/>
      <c r="Q186" s="208"/>
      <c r="R186" s="208"/>
      <c r="S186" s="208"/>
      <c r="T186" s="208"/>
      <c r="U186" s="208"/>
      <c r="V186" s="208"/>
      <c r="W186" s="208"/>
      <c r="X186" s="208"/>
      <c r="Y186" s="208"/>
      <c r="Z186" s="208"/>
      <c r="AA186" s="208"/>
      <c r="AB186" s="208"/>
      <c r="AC186" s="208"/>
      <c r="AD186" s="208"/>
      <c r="AE186" s="208"/>
      <c r="AF186" s="208"/>
      <c r="AG186" s="208"/>
      <c r="AH186" s="208"/>
      <c r="AI186" s="208"/>
      <c r="AJ186" s="208"/>
      <c r="AK186" s="208"/>
      <c r="AL186" s="208"/>
      <c r="AM186" s="208"/>
      <c r="AN186" s="208"/>
      <c r="AO186" s="208"/>
      <c r="AP186" s="208"/>
      <c r="AQ186" s="208"/>
    </row>
    <row r="187" spans="1:43" ht="15.75" customHeight="1">
      <c r="A187" s="276" t="s">
        <v>1038</v>
      </c>
      <c r="B187" s="211"/>
      <c r="C187" s="276">
        <v>1</v>
      </c>
      <c r="D187" s="211" t="s">
        <v>1039</v>
      </c>
      <c r="E187" s="276"/>
      <c r="F187" s="282" t="s">
        <v>1040</v>
      </c>
      <c r="G187" s="281">
        <v>7</v>
      </c>
      <c r="H187" s="278">
        <v>2</v>
      </c>
      <c r="I187" s="215">
        <v>7</v>
      </c>
      <c r="J187" s="280">
        <v>2</v>
      </c>
      <c r="K187" s="221" t="s">
        <v>531</v>
      </c>
      <c r="L187" s="281">
        <v>14</v>
      </c>
      <c r="M187" s="211"/>
      <c r="N187" s="208"/>
      <c r="O187" s="208"/>
      <c r="P187" s="208"/>
      <c r="Q187" s="208"/>
      <c r="R187" s="208"/>
      <c r="S187" s="208"/>
      <c r="T187" s="208"/>
      <c r="U187" s="208"/>
      <c r="V187" s="208"/>
      <c r="W187" s="208"/>
      <c r="X187" s="208"/>
      <c r="Y187" s="208"/>
      <c r="Z187" s="208"/>
      <c r="AA187" s="208"/>
      <c r="AB187" s="208"/>
      <c r="AC187" s="208"/>
      <c r="AD187" s="208"/>
      <c r="AE187" s="208"/>
      <c r="AF187" s="208"/>
      <c r="AG187" s="208"/>
      <c r="AH187" s="208"/>
      <c r="AI187" s="208"/>
      <c r="AJ187" s="208"/>
      <c r="AK187" s="208"/>
      <c r="AL187" s="208"/>
      <c r="AM187" s="208"/>
      <c r="AN187" s="208"/>
      <c r="AO187" s="208"/>
      <c r="AP187" s="208"/>
      <c r="AQ187" s="208"/>
    </row>
    <row r="188" spans="1:43" ht="16">
      <c r="A188" s="209"/>
      <c r="B188" s="189"/>
      <c r="C188" s="209"/>
      <c r="D188" s="189" t="s">
        <v>1041</v>
      </c>
      <c r="E188" s="209"/>
      <c r="F188" s="189"/>
      <c r="G188" s="189"/>
      <c r="H188" s="214"/>
      <c r="I188" s="202"/>
      <c r="J188" s="216"/>
      <c r="K188" s="217"/>
      <c r="L188" s="213"/>
      <c r="M188" s="189"/>
      <c r="N188" s="207"/>
      <c r="O188" s="207"/>
      <c r="P188" s="207"/>
      <c r="Q188" s="207"/>
      <c r="R188" s="207"/>
      <c r="S188" s="207"/>
      <c r="T188" s="207"/>
      <c r="U188" s="207"/>
      <c r="V188" s="207"/>
      <c r="W188" s="207"/>
      <c r="X188" s="207"/>
      <c r="Y188" s="207"/>
      <c r="Z188" s="207"/>
      <c r="AA188" s="207"/>
      <c r="AB188" s="207"/>
      <c r="AC188" s="207"/>
      <c r="AD188" s="207"/>
      <c r="AE188" s="207"/>
      <c r="AF188" s="207"/>
      <c r="AG188" s="208"/>
      <c r="AH188" s="208"/>
      <c r="AI188" s="208"/>
      <c r="AJ188" s="208"/>
      <c r="AK188" s="208"/>
      <c r="AL188" s="208"/>
      <c r="AM188" s="208"/>
      <c r="AN188" s="208"/>
      <c r="AO188" s="208"/>
      <c r="AP188" s="208"/>
      <c r="AQ188" s="208"/>
    </row>
    <row r="189" spans="1:43" ht="16">
      <c r="A189" s="209"/>
      <c r="B189" s="189"/>
      <c r="C189" s="209"/>
      <c r="D189" s="189" t="s">
        <v>1042</v>
      </c>
      <c r="E189" s="209"/>
      <c r="F189" s="189"/>
      <c r="G189" s="189"/>
      <c r="H189" s="214"/>
      <c r="I189" s="202"/>
      <c r="J189" s="216"/>
      <c r="K189" s="217"/>
      <c r="L189" s="213"/>
      <c r="M189" s="189"/>
      <c r="N189" s="207"/>
      <c r="O189" s="207"/>
      <c r="P189" s="207"/>
      <c r="Q189" s="207"/>
      <c r="R189" s="207"/>
      <c r="S189" s="207"/>
      <c r="T189" s="207"/>
      <c r="U189" s="207"/>
      <c r="V189" s="207"/>
      <c r="W189" s="207"/>
      <c r="X189" s="207"/>
      <c r="Y189" s="207"/>
      <c r="Z189" s="207"/>
      <c r="AA189" s="207"/>
      <c r="AB189" s="207"/>
      <c r="AC189" s="207"/>
      <c r="AD189" s="207"/>
      <c r="AE189" s="207"/>
      <c r="AF189" s="207"/>
      <c r="AG189" s="208"/>
      <c r="AH189" s="208"/>
      <c r="AI189" s="208"/>
      <c r="AJ189" s="208"/>
      <c r="AK189" s="208"/>
      <c r="AL189" s="208"/>
      <c r="AM189" s="208"/>
      <c r="AN189" s="208"/>
      <c r="AO189" s="208"/>
      <c r="AP189" s="208"/>
      <c r="AQ189" s="208"/>
    </row>
    <row r="190" spans="1:43" ht="16">
      <c r="A190" s="209"/>
      <c r="B190" s="189"/>
      <c r="C190" s="209"/>
      <c r="D190" s="189" t="s">
        <v>849</v>
      </c>
      <c r="E190" s="209"/>
      <c r="F190" s="189"/>
      <c r="G190" s="189"/>
      <c r="H190" s="214"/>
      <c r="I190" s="215">
        <v>0.01</v>
      </c>
      <c r="J190" s="216"/>
      <c r="K190" s="217"/>
      <c r="L190" s="213"/>
      <c r="M190" s="189"/>
      <c r="N190" s="207"/>
      <c r="O190" s="207"/>
      <c r="P190" s="207"/>
      <c r="Q190" s="207"/>
      <c r="R190" s="207"/>
      <c r="S190" s="207"/>
      <c r="T190" s="207"/>
      <c r="U190" s="207"/>
      <c r="V190" s="207"/>
      <c r="W190" s="207"/>
      <c r="X190" s="207"/>
      <c r="Y190" s="207"/>
      <c r="Z190" s="207"/>
      <c r="AA190" s="207"/>
      <c r="AB190" s="207"/>
      <c r="AC190" s="207"/>
      <c r="AD190" s="207"/>
      <c r="AE190" s="207"/>
      <c r="AF190" s="207"/>
      <c r="AG190" s="208"/>
      <c r="AH190" s="208"/>
      <c r="AI190" s="208"/>
      <c r="AJ190" s="208"/>
      <c r="AK190" s="208"/>
      <c r="AL190" s="208"/>
      <c r="AM190" s="208"/>
      <c r="AN190" s="208"/>
      <c r="AO190" s="208"/>
      <c r="AP190" s="208"/>
      <c r="AQ190" s="208"/>
    </row>
    <row r="191" spans="1:43" ht="16">
      <c r="A191" s="209"/>
      <c r="B191" s="189"/>
      <c r="C191" s="209">
        <v>400</v>
      </c>
      <c r="D191" s="317" t="s">
        <v>1043</v>
      </c>
      <c r="E191" s="276"/>
      <c r="F191" s="219" t="s">
        <v>1044</v>
      </c>
      <c r="G191" s="213">
        <v>19</v>
      </c>
      <c r="H191" s="214">
        <v>2</v>
      </c>
      <c r="I191" s="226">
        <f t="shared" ref="I191:I201" si="7">SUM(G191/C191)</f>
        <v>4.7500000000000001E-2</v>
      </c>
      <c r="J191" s="216">
        <f t="shared" ref="J191:J201" si="8">C191*H191</f>
        <v>800</v>
      </c>
      <c r="K191" s="217" t="s">
        <v>48</v>
      </c>
      <c r="L191" s="213">
        <f t="shared" ref="L191:L201" si="9">G191*H191</f>
        <v>38</v>
      </c>
      <c r="M191" s="189"/>
      <c r="N191" s="207"/>
      <c r="O191" s="207"/>
      <c r="P191" s="207"/>
      <c r="Q191" s="207"/>
      <c r="R191" s="207"/>
      <c r="S191" s="207"/>
      <c r="T191" s="207"/>
      <c r="U191" s="207"/>
      <c r="V191" s="207"/>
      <c r="W191" s="207"/>
      <c r="X191" s="207"/>
      <c r="Y191" s="207"/>
      <c r="Z191" s="207"/>
      <c r="AA191" s="207"/>
      <c r="AB191" s="207"/>
      <c r="AC191" s="207"/>
      <c r="AD191" s="207"/>
      <c r="AE191" s="207"/>
      <c r="AF191" s="207"/>
      <c r="AG191" s="208"/>
      <c r="AH191" s="208"/>
      <c r="AI191" s="208"/>
      <c r="AJ191" s="208"/>
      <c r="AK191" s="208"/>
      <c r="AL191" s="208"/>
      <c r="AM191" s="208"/>
      <c r="AN191" s="208"/>
      <c r="AO191" s="208"/>
      <c r="AP191" s="208"/>
      <c r="AQ191" s="208"/>
    </row>
    <row r="192" spans="1:43" ht="16">
      <c r="A192" s="209"/>
      <c r="B192" s="189"/>
      <c r="C192" s="209">
        <v>1</v>
      </c>
      <c r="D192" s="189" t="s">
        <v>1045</v>
      </c>
      <c r="E192" s="209"/>
      <c r="F192" s="219" t="s">
        <v>1046</v>
      </c>
      <c r="G192" s="213">
        <v>8</v>
      </c>
      <c r="H192" s="214">
        <v>6</v>
      </c>
      <c r="I192" s="226">
        <f t="shared" si="7"/>
        <v>8</v>
      </c>
      <c r="J192" s="216">
        <f t="shared" si="8"/>
        <v>6</v>
      </c>
      <c r="K192" s="217" t="s">
        <v>48</v>
      </c>
      <c r="L192" s="213">
        <f t="shared" si="9"/>
        <v>48</v>
      </c>
      <c r="M192" s="189"/>
      <c r="N192" s="207"/>
      <c r="O192" s="207"/>
      <c r="P192" s="207"/>
      <c r="Q192" s="207"/>
      <c r="R192" s="207"/>
      <c r="S192" s="207"/>
      <c r="T192" s="207"/>
      <c r="U192" s="207"/>
      <c r="V192" s="207"/>
      <c r="W192" s="207"/>
      <c r="X192" s="207"/>
      <c r="Y192" s="207"/>
      <c r="Z192" s="207"/>
      <c r="AA192" s="207"/>
      <c r="AB192" s="207"/>
      <c r="AC192" s="207"/>
      <c r="AD192" s="207"/>
      <c r="AE192" s="207"/>
      <c r="AF192" s="207"/>
      <c r="AG192" s="208"/>
      <c r="AH192" s="208"/>
      <c r="AI192" s="208"/>
      <c r="AJ192" s="208"/>
      <c r="AK192" s="208"/>
      <c r="AL192" s="208"/>
      <c r="AM192" s="208"/>
      <c r="AN192" s="208"/>
      <c r="AO192" s="208"/>
      <c r="AP192" s="208"/>
      <c r="AQ192" s="208"/>
    </row>
    <row r="193" spans="1:43" ht="16">
      <c r="A193" s="209"/>
      <c r="B193" s="189"/>
      <c r="C193" s="209">
        <v>1</v>
      </c>
      <c r="D193" s="189" t="s">
        <v>1047</v>
      </c>
      <c r="E193" s="209"/>
      <c r="F193" s="219" t="s">
        <v>1048</v>
      </c>
      <c r="G193" s="213">
        <v>25</v>
      </c>
      <c r="H193" s="214">
        <v>3</v>
      </c>
      <c r="I193" s="226">
        <f t="shared" si="7"/>
        <v>25</v>
      </c>
      <c r="J193" s="216">
        <f t="shared" si="8"/>
        <v>3</v>
      </c>
      <c r="K193" s="217" t="s">
        <v>48</v>
      </c>
      <c r="L193" s="213">
        <f t="shared" si="9"/>
        <v>75</v>
      </c>
      <c r="M193" s="189"/>
      <c r="N193" s="207"/>
      <c r="O193" s="207"/>
      <c r="P193" s="207"/>
      <c r="Q193" s="207"/>
      <c r="R193" s="207"/>
      <c r="S193" s="207"/>
      <c r="T193" s="207"/>
      <c r="U193" s="207"/>
      <c r="V193" s="207"/>
      <c r="W193" s="207"/>
      <c r="X193" s="207"/>
      <c r="Y193" s="207"/>
      <c r="Z193" s="207"/>
      <c r="AA193" s="207"/>
      <c r="AB193" s="207"/>
      <c r="AC193" s="207"/>
      <c r="AD193" s="207"/>
      <c r="AE193" s="207"/>
      <c r="AF193" s="207"/>
      <c r="AG193" s="208"/>
      <c r="AH193" s="208"/>
      <c r="AI193" s="208"/>
      <c r="AJ193" s="208"/>
      <c r="AK193" s="208"/>
      <c r="AL193" s="208"/>
      <c r="AM193" s="208"/>
      <c r="AN193" s="208"/>
      <c r="AO193" s="208"/>
      <c r="AP193" s="208"/>
      <c r="AQ193" s="208"/>
    </row>
    <row r="194" spans="1:43" ht="16">
      <c r="A194" s="209"/>
      <c r="B194" s="189"/>
      <c r="C194" s="209">
        <v>1</v>
      </c>
      <c r="D194" s="189" t="s">
        <v>1049</v>
      </c>
      <c r="E194" s="209"/>
      <c r="F194" s="219" t="s">
        <v>1050</v>
      </c>
      <c r="G194" s="213">
        <v>60</v>
      </c>
      <c r="H194" s="214">
        <v>6</v>
      </c>
      <c r="I194" s="226">
        <f t="shared" si="7"/>
        <v>60</v>
      </c>
      <c r="J194" s="216">
        <f t="shared" si="8"/>
        <v>6</v>
      </c>
      <c r="K194" s="217" t="s">
        <v>48</v>
      </c>
      <c r="L194" s="213">
        <f t="shared" si="9"/>
        <v>360</v>
      </c>
      <c r="M194" s="189"/>
      <c r="N194" s="207"/>
      <c r="O194" s="207"/>
      <c r="P194" s="207"/>
      <c r="Q194" s="207"/>
      <c r="R194" s="207"/>
      <c r="S194" s="207"/>
      <c r="T194" s="207"/>
      <c r="U194" s="207"/>
      <c r="V194" s="207"/>
      <c r="W194" s="207"/>
      <c r="X194" s="207"/>
      <c r="Y194" s="207"/>
      <c r="Z194" s="207"/>
      <c r="AA194" s="207"/>
      <c r="AB194" s="207"/>
      <c r="AC194" s="207"/>
      <c r="AD194" s="207"/>
      <c r="AE194" s="207"/>
      <c r="AF194" s="207"/>
      <c r="AG194" s="208"/>
      <c r="AH194" s="208"/>
      <c r="AI194" s="208"/>
      <c r="AJ194" s="208"/>
      <c r="AK194" s="208"/>
      <c r="AL194" s="208"/>
      <c r="AM194" s="208"/>
      <c r="AN194" s="208"/>
      <c r="AO194" s="208"/>
      <c r="AP194" s="208"/>
      <c r="AQ194" s="208"/>
    </row>
    <row r="195" spans="1:43" ht="16">
      <c r="A195" s="209"/>
      <c r="B195" s="189"/>
      <c r="C195" s="209">
        <v>43</v>
      </c>
      <c r="D195" s="189" t="s">
        <v>1051</v>
      </c>
      <c r="E195" s="209"/>
      <c r="F195" s="219" t="s">
        <v>1052</v>
      </c>
      <c r="G195" s="213">
        <v>24</v>
      </c>
      <c r="H195" s="214">
        <v>1</v>
      </c>
      <c r="I195" s="226">
        <f t="shared" si="7"/>
        <v>0.55813953488372092</v>
      </c>
      <c r="J195" s="216">
        <f t="shared" si="8"/>
        <v>43</v>
      </c>
      <c r="K195" s="217" t="s">
        <v>48</v>
      </c>
      <c r="L195" s="213">
        <f t="shared" si="9"/>
        <v>24</v>
      </c>
      <c r="M195" s="189"/>
      <c r="N195" s="207"/>
      <c r="O195" s="207"/>
      <c r="P195" s="207"/>
      <c r="Q195" s="207"/>
      <c r="R195" s="207"/>
      <c r="S195" s="207"/>
      <c r="T195" s="207"/>
      <c r="U195" s="207"/>
      <c r="V195" s="207"/>
      <c r="W195" s="207"/>
      <c r="X195" s="207"/>
      <c r="Y195" s="207"/>
      <c r="Z195" s="207"/>
      <c r="AA195" s="207"/>
      <c r="AB195" s="207"/>
      <c r="AC195" s="207"/>
      <c r="AD195" s="207"/>
      <c r="AE195" s="207"/>
      <c r="AF195" s="207"/>
      <c r="AG195" s="208"/>
      <c r="AH195" s="208"/>
      <c r="AI195" s="208"/>
      <c r="AJ195" s="208"/>
      <c r="AK195" s="208"/>
      <c r="AL195" s="208"/>
      <c r="AM195" s="208"/>
      <c r="AN195" s="208"/>
      <c r="AO195" s="208"/>
      <c r="AP195" s="208"/>
      <c r="AQ195" s="208"/>
    </row>
    <row r="196" spans="1:43" ht="16">
      <c r="A196" s="209"/>
      <c r="B196" s="189"/>
      <c r="C196" s="209">
        <v>1</v>
      </c>
      <c r="D196" s="189" t="s">
        <v>1053</v>
      </c>
      <c r="E196" s="209"/>
      <c r="F196" s="219" t="s">
        <v>1054</v>
      </c>
      <c r="G196" s="213">
        <v>15</v>
      </c>
      <c r="H196" s="214">
        <v>6</v>
      </c>
      <c r="I196" s="226">
        <f t="shared" si="7"/>
        <v>15</v>
      </c>
      <c r="J196" s="216">
        <f t="shared" si="8"/>
        <v>6</v>
      </c>
      <c r="K196" s="217" t="s">
        <v>48</v>
      </c>
      <c r="L196" s="213">
        <f t="shared" si="9"/>
        <v>90</v>
      </c>
      <c r="M196" s="189"/>
      <c r="N196" s="207"/>
      <c r="O196" s="207"/>
      <c r="P196" s="207"/>
      <c r="Q196" s="207"/>
      <c r="R196" s="207"/>
      <c r="S196" s="207"/>
      <c r="T196" s="207"/>
      <c r="U196" s="207"/>
      <c r="V196" s="207"/>
      <c r="W196" s="207"/>
      <c r="X196" s="207"/>
      <c r="Y196" s="207"/>
      <c r="Z196" s="207"/>
      <c r="AA196" s="207"/>
      <c r="AB196" s="207"/>
      <c r="AC196" s="207"/>
      <c r="AD196" s="207"/>
      <c r="AE196" s="207"/>
      <c r="AF196" s="207"/>
      <c r="AG196" s="208"/>
      <c r="AH196" s="208"/>
      <c r="AI196" s="208"/>
      <c r="AJ196" s="208"/>
      <c r="AK196" s="208"/>
      <c r="AL196" s="208"/>
      <c r="AM196" s="208"/>
      <c r="AN196" s="208"/>
      <c r="AO196" s="208"/>
      <c r="AP196" s="208"/>
      <c r="AQ196" s="208"/>
    </row>
    <row r="197" spans="1:43" ht="16">
      <c r="A197" s="276"/>
      <c r="B197" s="211"/>
      <c r="C197" s="276">
        <v>10</v>
      </c>
      <c r="D197" s="211" t="s">
        <v>1055</v>
      </c>
      <c r="E197" s="276"/>
      <c r="F197" s="282" t="s">
        <v>1056</v>
      </c>
      <c r="G197" s="281">
        <v>27</v>
      </c>
      <c r="H197" s="278">
        <v>1</v>
      </c>
      <c r="I197" s="226">
        <f t="shared" si="7"/>
        <v>2.7</v>
      </c>
      <c r="J197" s="280">
        <f t="shared" si="8"/>
        <v>10</v>
      </c>
      <c r="K197" s="221" t="s">
        <v>48</v>
      </c>
      <c r="L197" s="281">
        <f t="shared" si="9"/>
        <v>27</v>
      </c>
      <c r="M197" s="211"/>
      <c r="N197" s="208"/>
      <c r="O197" s="208"/>
      <c r="P197" s="208"/>
      <c r="Q197" s="208"/>
      <c r="R197" s="208"/>
      <c r="S197" s="208"/>
      <c r="T197" s="208"/>
      <c r="U197" s="208"/>
      <c r="V197" s="208"/>
      <c r="W197" s="208"/>
      <c r="X197" s="208"/>
      <c r="Y197" s="208"/>
      <c r="Z197" s="208"/>
      <c r="AA197" s="208"/>
      <c r="AB197" s="208"/>
      <c r="AC197" s="208"/>
      <c r="AD197" s="208"/>
      <c r="AE197" s="208"/>
      <c r="AF197" s="208"/>
      <c r="AG197" s="208"/>
      <c r="AH197" s="208"/>
      <c r="AI197" s="208"/>
      <c r="AJ197" s="208"/>
      <c r="AK197" s="208"/>
      <c r="AL197" s="208"/>
      <c r="AM197" s="208"/>
      <c r="AN197" s="208"/>
      <c r="AO197" s="208"/>
      <c r="AP197" s="208"/>
      <c r="AQ197" s="208"/>
    </row>
    <row r="198" spans="1:43" ht="16">
      <c r="A198" s="276"/>
      <c r="B198" s="211"/>
      <c r="C198" s="276">
        <v>24</v>
      </c>
      <c r="D198" s="211" t="s">
        <v>1057</v>
      </c>
      <c r="E198" s="276"/>
      <c r="F198" s="282" t="s">
        <v>1058</v>
      </c>
      <c r="G198" s="281">
        <v>14</v>
      </c>
      <c r="H198" s="278">
        <v>2</v>
      </c>
      <c r="I198" s="226">
        <f t="shared" si="7"/>
        <v>0.58333333333333337</v>
      </c>
      <c r="J198" s="280">
        <f t="shared" si="8"/>
        <v>48</v>
      </c>
      <c r="K198" s="221" t="s">
        <v>48</v>
      </c>
      <c r="L198" s="281">
        <f t="shared" si="9"/>
        <v>28</v>
      </c>
      <c r="M198" s="211"/>
      <c r="N198" s="208"/>
      <c r="O198" s="208"/>
      <c r="P198" s="208"/>
      <c r="Q198" s="208"/>
      <c r="R198" s="208"/>
      <c r="S198" s="208"/>
      <c r="T198" s="208"/>
      <c r="U198" s="208"/>
      <c r="V198" s="208"/>
      <c r="W198" s="208"/>
      <c r="X198" s="208"/>
      <c r="Y198" s="208"/>
      <c r="Z198" s="208"/>
      <c r="AA198" s="208"/>
      <c r="AB198" s="208"/>
      <c r="AC198" s="208"/>
      <c r="AD198" s="208"/>
      <c r="AE198" s="208"/>
      <c r="AF198" s="208"/>
      <c r="AG198" s="208"/>
      <c r="AH198" s="208"/>
      <c r="AI198" s="208"/>
      <c r="AJ198" s="208"/>
      <c r="AK198" s="208"/>
      <c r="AL198" s="208"/>
      <c r="AM198" s="208"/>
      <c r="AN198" s="208"/>
      <c r="AO198" s="208"/>
      <c r="AP198" s="208"/>
      <c r="AQ198" s="208"/>
    </row>
    <row r="199" spans="1:43" ht="16">
      <c r="A199" s="209"/>
      <c r="B199" s="189"/>
      <c r="C199" s="209">
        <v>100</v>
      </c>
      <c r="D199" s="189" t="s">
        <v>1059</v>
      </c>
      <c r="E199" s="209"/>
      <c r="F199" s="219" t="s">
        <v>1060</v>
      </c>
      <c r="G199" s="213">
        <v>15</v>
      </c>
      <c r="H199" s="214">
        <v>1</v>
      </c>
      <c r="I199" s="226">
        <f t="shared" si="7"/>
        <v>0.15</v>
      </c>
      <c r="J199" s="216">
        <f t="shared" si="8"/>
        <v>100</v>
      </c>
      <c r="K199" s="217" t="s">
        <v>48</v>
      </c>
      <c r="L199" s="213">
        <f t="shared" si="9"/>
        <v>15</v>
      </c>
      <c r="M199" s="189"/>
      <c r="N199" s="207"/>
      <c r="O199" s="207"/>
      <c r="P199" s="207"/>
      <c r="Q199" s="207"/>
      <c r="R199" s="207"/>
      <c r="S199" s="207"/>
      <c r="T199" s="207"/>
      <c r="U199" s="207"/>
      <c r="V199" s="207"/>
      <c r="W199" s="207"/>
      <c r="X199" s="207"/>
      <c r="Y199" s="207"/>
      <c r="Z199" s="207"/>
      <c r="AA199" s="207"/>
      <c r="AB199" s="207"/>
      <c r="AC199" s="207"/>
      <c r="AD199" s="207"/>
      <c r="AE199" s="207"/>
      <c r="AF199" s="207"/>
      <c r="AG199" s="208"/>
      <c r="AH199" s="208"/>
      <c r="AI199" s="208"/>
      <c r="AJ199" s="208"/>
      <c r="AK199" s="208"/>
      <c r="AL199" s="208"/>
      <c r="AM199" s="208"/>
      <c r="AN199" s="208"/>
      <c r="AO199" s="208"/>
      <c r="AP199" s="208"/>
      <c r="AQ199" s="208"/>
    </row>
    <row r="200" spans="1:43" ht="16">
      <c r="A200" s="209"/>
      <c r="B200" s="189"/>
      <c r="C200" s="209">
        <v>1</v>
      </c>
      <c r="D200" s="189" t="s">
        <v>1061</v>
      </c>
      <c r="E200" s="209"/>
      <c r="F200" s="219" t="s">
        <v>1062</v>
      </c>
      <c r="G200" s="213">
        <v>8</v>
      </c>
      <c r="H200" s="214">
        <v>1</v>
      </c>
      <c r="I200" s="226">
        <f t="shared" si="7"/>
        <v>8</v>
      </c>
      <c r="J200" s="216">
        <f t="shared" si="8"/>
        <v>1</v>
      </c>
      <c r="K200" s="217" t="s">
        <v>48</v>
      </c>
      <c r="L200" s="213">
        <f t="shared" si="9"/>
        <v>8</v>
      </c>
      <c r="M200" s="189"/>
      <c r="N200" s="207"/>
      <c r="O200" s="207"/>
      <c r="P200" s="207"/>
      <c r="Q200" s="207"/>
      <c r="R200" s="207"/>
      <c r="S200" s="207"/>
      <c r="T200" s="207"/>
      <c r="U200" s="207"/>
      <c r="V200" s="207"/>
      <c r="W200" s="207"/>
      <c r="X200" s="207"/>
      <c r="Y200" s="207"/>
      <c r="Z200" s="207"/>
      <c r="AA200" s="207"/>
      <c r="AB200" s="207"/>
      <c r="AC200" s="207"/>
      <c r="AD200" s="207"/>
      <c r="AE200" s="207"/>
      <c r="AF200" s="207"/>
      <c r="AG200" s="208"/>
      <c r="AH200" s="208"/>
      <c r="AI200" s="208"/>
      <c r="AJ200" s="208"/>
      <c r="AK200" s="208"/>
      <c r="AL200" s="208"/>
      <c r="AM200" s="208"/>
      <c r="AN200" s="208"/>
      <c r="AO200" s="208"/>
      <c r="AP200" s="208"/>
      <c r="AQ200" s="208"/>
    </row>
    <row r="201" spans="1:43" ht="16">
      <c r="A201" s="209"/>
      <c r="B201" s="189"/>
      <c r="C201" s="209">
        <v>120</v>
      </c>
      <c r="D201" s="189" t="s">
        <v>1063</v>
      </c>
      <c r="E201" s="209"/>
      <c r="F201" s="219" t="s">
        <v>1064</v>
      </c>
      <c r="G201" s="213">
        <v>20</v>
      </c>
      <c r="H201" s="214">
        <v>1</v>
      </c>
      <c r="I201" s="226">
        <f t="shared" si="7"/>
        <v>0.16666666666666666</v>
      </c>
      <c r="J201" s="216">
        <f t="shared" si="8"/>
        <v>120</v>
      </c>
      <c r="K201" s="217" t="s">
        <v>48</v>
      </c>
      <c r="L201" s="213">
        <f t="shared" si="9"/>
        <v>20</v>
      </c>
      <c r="M201" s="189"/>
      <c r="N201" s="207"/>
      <c r="O201" s="207"/>
      <c r="P201" s="207"/>
      <c r="Q201" s="207"/>
      <c r="R201" s="207"/>
      <c r="S201" s="207"/>
      <c r="T201" s="207"/>
      <c r="U201" s="207"/>
      <c r="V201" s="207"/>
      <c r="W201" s="207"/>
      <c r="X201" s="207"/>
      <c r="Y201" s="207"/>
      <c r="Z201" s="207"/>
      <c r="AA201" s="207"/>
      <c r="AB201" s="207"/>
      <c r="AC201" s="207"/>
      <c r="AD201" s="207"/>
      <c r="AE201" s="207"/>
      <c r="AF201" s="207"/>
      <c r="AG201" s="208"/>
      <c r="AH201" s="208"/>
      <c r="AI201" s="208"/>
      <c r="AJ201" s="208"/>
      <c r="AK201" s="208"/>
      <c r="AL201" s="208"/>
      <c r="AM201" s="208"/>
      <c r="AN201" s="208"/>
      <c r="AO201" s="208"/>
      <c r="AP201" s="208"/>
      <c r="AQ201" s="208"/>
    </row>
    <row r="202" spans="1:43">
      <c r="A202" s="40"/>
      <c r="C202" s="40"/>
      <c r="H202" s="315"/>
      <c r="I202" s="235"/>
      <c r="J202" s="39"/>
      <c r="K202" s="37"/>
      <c r="L202" s="316"/>
    </row>
    <row r="203" spans="1:43" s="336" customFormat="1">
      <c r="A203" s="346"/>
      <c r="C203" s="346"/>
      <c r="H203" s="438"/>
      <c r="I203" s="357"/>
      <c r="J203" s="439"/>
      <c r="K203" s="440"/>
      <c r="L203" s="441"/>
    </row>
    <row r="204" spans="1:43" s="336" customFormat="1">
      <c r="A204" s="346"/>
      <c r="C204" s="346"/>
      <c r="H204" s="438"/>
      <c r="I204" s="357"/>
      <c r="J204" s="439"/>
      <c r="K204" s="440"/>
      <c r="L204" s="441"/>
    </row>
    <row r="205" spans="1:43" s="336" customFormat="1" ht="15" customHeight="1"/>
    <row r="206" spans="1:43" s="336" customFormat="1">
      <c r="A206" s="346"/>
      <c r="C206" s="346"/>
      <c r="H206" s="438"/>
      <c r="I206" s="357"/>
      <c r="J206" s="439"/>
      <c r="K206" s="440"/>
      <c r="L206" s="441"/>
    </row>
    <row r="207" spans="1:43" s="336" customFormat="1">
      <c r="A207" s="346"/>
      <c r="C207" s="346"/>
      <c r="H207" s="438"/>
      <c r="I207" s="357"/>
      <c r="J207" s="439"/>
      <c r="K207" s="440"/>
      <c r="L207" s="441"/>
    </row>
    <row r="208" spans="1:43" s="336" customFormat="1">
      <c r="A208" s="346"/>
      <c r="C208" s="346"/>
      <c r="H208" s="438"/>
      <c r="I208" s="357"/>
      <c r="J208" s="439"/>
      <c r="K208" s="440"/>
      <c r="L208" s="441"/>
    </row>
    <row r="209" spans="1:12" s="336" customFormat="1">
      <c r="A209" s="346"/>
      <c r="C209" s="346"/>
      <c r="H209" s="438"/>
      <c r="I209" s="357"/>
      <c r="J209" s="439"/>
      <c r="K209" s="440"/>
      <c r="L209" s="441"/>
    </row>
    <row r="210" spans="1:12" s="336" customFormat="1">
      <c r="A210" s="346"/>
      <c r="C210" s="346"/>
      <c r="H210" s="438"/>
      <c r="I210" s="357"/>
      <c r="J210" s="439"/>
      <c r="K210" s="440"/>
      <c r="L210" s="441"/>
    </row>
    <row r="211" spans="1:12" s="336" customFormat="1">
      <c r="A211" s="346"/>
      <c r="C211" s="346"/>
      <c r="H211" s="438"/>
      <c r="I211" s="357"/>
      <c r="J211" s="439"/>
      <c r="K211" s="440"/>
      <c r="L211" s="441"/>
    </row>
    <row r="212" spans="1:12" s="336" customFormat="1">
      <c r="A212" s="346"/>
      <c r="C212" s="346"/>
      <c r="H212" s="438"/>
      <c r="I212" s="357"/>
      <c r="J212" s="439"/>
      <c r="K212" s="440"/>
      <c r="L212" s="441"/>
    </row>
    <row r="213" spans="1:12" s="336" customFormat="1">
      <c r="A213" s="346"/>
      <c r="C213" s="346"/>
      <c r="H213" s="438"/>
      <c r="I213" s="357"/>
      <c r="J213" s="439"/>
      <c r="K213" s="440"/>
      <c r="L213" s="441"/>
    </row>
    <row r="214" spans="1:12" s="336" customFormat="1">
      <c r="A214" s="346"/>
      <c r="C214" s="346"/>
      <c r="H214" s="438"/>
      <c r="I214" s="357"/>
      <c r="J214" s="439"/>
      <c r="K214" s="440"/>
      <c r="L214" s="441"/>
    </row>
    <row r="215" spans="1:12" s="336" customFormat="1">
      <c r="A215" s="346"/>
      <c r="C215" s="346"/>
      <c r="H215" s="438"/>
      <c r="I215" s="357"/>
      <c r="J215" s="439"/>
      <c r="K215" s="440"/>
      <c r="L215" s="441"/>
    </row>
    <row r="216" spans="1:12" s="336" customFormat="1">
      <c r="A216" s="346"/>
      <c r="C216" s="346"/>
      <c r="H216" s="438"/>
      <c r="I216" s="357"/>
      <c r="J216" s="439"/>
      <c r="K216" s="440"/>
      <c r="L216" s="441"/>
    </row>
    <row r="217" spans="1:12" s="336" customFormat="1">
      <c r="A217" s="346"/>
      <c r="C217" s="346"/>
      <c r="H217" s="438"/>
      <c r="I217" s="357"/>
      <c r="J217" s="439"/>
      <c r="K217" s="440"/>
      <c r="L217" s="441"/>
    </row>
    <row r="218" spans="1:12" s="336" customFormat="1">
      <c r="A218" s="346"/>
      <c r="C218" s="346"/>
      <c r="H218" s="438"/>
      <c r="I218" s="357"/>
      <c r="J218" s="439"/>
      <c r="K218" s="440"/>
      <c r="L218" s="441"/>
    </row>
    <row r="219" spans="1:12" s="336" customFormat="1">
      <c r="A219" s="346"/>
      <c r="C219" s="346"/>
      <c r="H219" s="438"/>
      <c r="I219" s="357"/>
      <c r="J219" s="439"/>
      <c r="K219" s="440"/>
      <c r="L219" s="441"/>
    </row>
    <row r="220" spans="1:12" s="336" customFormat="1">
      <c r="A220" s="346"/>
      <c r="C220" s="346"/>
      <c r="H220" s="438"/>
      <c r="I220" s="357"/>
      <c r="J220" s="439"/>
      <c r="K220" s="440"/>
      <c r="L220" s="441"/>
    </row>
    <row r="221" spans="1:12" s="336" customFormat="1">
      <c r="A221" s="346"/>
      <c r="C221" s="346"/>
      <c r="H221" s="438"/>
      <c r="I221" s="357"/>
      <c r="J221" s="439"/>
      <c r="K221" s="440"/>
      <c r="L221" s="441"/>
    </row>
    <row r="222" spans="1:12" s="336" customFormat="1">
      <c r="A222" s="346"/>
      <c r="C222" s="346"/>
      <c r="H222" s="438"/>
      <c r="I222" s="357"/>
      <c r="J222" s="439"/>
      <c r="K222" s="440"/>
      <c r="L222" s="441"/>
    </row>
    <row r="223" spans="1:12" s="336" customFormat="1">
      <c r="A223" s="346"/>
      <c r="C223" s="346"/>
      <c r="H223" s="438"/>
      <c r="I223" s="357"/>
      <c r="J223" s="439"/>
      <c r="K223" s="440"/>
      <c r="L223" s="441"/>
    </row>
    <row r="224" spans="1:12" s="336" customFormat="1">
      <c r="A224" s="346"/>
      <c r="C224" s="346"/>
      <c r="H224" s="438"/>
      <c r="I224" s="357"/>
      <c r="J224" s="439"/>
      <c r="K224" s="440"/>
      <c r="L224" s="441"/>
    </row>
    <row r="225" spans="1:12" s="336" customFormat="1">
      <c r="A225" s="346"/>
      <c r="C225" s="346"/>
      <c r="H225" s="438"/>
      <c r="I225" s="357"/>
      <c r="J225" s="439"/>
      <c r="K225" s="440"/>
      <c r="L225" s="441"/>
    </row>
    <row r="226" spans="1:12" s="336" customFormat="1">
      <c r="A226" s="346"/>
      <c r="C226" s="346"/>
      <c r="H226" s="438"/>
      <c r="I226" s="357"/>
      <c r="J226" s="439"/>
      <c r="K226" s="440"/>
      <c r="L226" s="441"/>
    </row>
    <row r="227" spans="1:12" s="336" customFormat="1">
      <c r="A227" s="346"/>
      <c r="C227" s="346"/>
      <c r="H227" s="438"/>
      <c r="I227" s="357"/>
      <c r="J227" s="439"/>
      <c r="K227" s="440"/>
      <c r="L227" s="441"/>
    </row>
    <row r="228" spans="1:12" s="336" customFormat="1">
      <c r="A228" s="346"/>
      <c r="C228" s="346"/>
      <c r="H228" s="438"/>
      <c r="I228" s="357"/>
      <c r="J228" s="439"/>
      <c r="K228" s="440"/>
      <c r="L228" s="441"/>
    </row>
    <row r="229" spans="1:12" s="336" customFormat="1">
      <c r="A229" s="346"/>
      <c r="C229" s="346"/>
      <c r="H229" s="438"/>
      <c r="I229" s="357"/>
      <c r="J229" s="439"/>
      <c r="K229" s="440"/>
      <c r="L229" s="441"/>
    </row>
    <row r="230" spans="1:12" s="336" customFormat="1">
      <c r="A230" s="346"/>
      <c r="C230" s="346"/>
      <c r="H230" s="438"/>
      <c r="I230" s="357"/>
      <c r="J230" s="439"/>
      <c r="K230" s="440"/>
      <c r="L230" s="441"/>
    </row>
    <row r="231" spans="1:12" s="336" customFormat="1">
      <c r="A231" s="346"/>
      <c r="C231" s="346"/>
      <c r="H231" s="438"/>
      <c r="I231" s="357"/>
      <c r="J231" s="439"/>
      <c r="K231" s="440"/>
      <c r="L231" s="441"/>
    </row>
    <row r="232" spans="1:12" s="336" customFormat="1">
      <c r="A232" s="346"/>
      <c r="C232" s="346"/>
      <c r="H232" s="438"/>
      <c r="I232" s="357"/>
      <c r="J232" s="439"/>
      <c r="K232" s="440"/>
      <c r="L232" s="441"/>
    </row>
    <row r="233" spans="1:12" s="336" customFormat="1">
      <c r="A233" s="346"/>
      <c r="C233" s="346"/>
      <c r="H233" s="438"/>
      <c r="I233" s="357"/>
      <c r="J233" s="439"/>
      <c r="K233" s="440"/>
      <c r="L233" s="441"/>
    </row>
    <row r="234" spans="1:12" s="336" customFormat="1">
      <c r="A234" s="346"/>
      <c r="C234" s="346"/>
      <c r="H234" s="438"/>
      <c r="I234" s="357"/>
      <c r="J234" s="439"/>
      <c r="K234" s="440"/>
      <c r="L234" s="441"/>
    </row>
    <row r="235" spans="1:12" s="336" customFormat="1">
      <c r="A235" s="346"/>
      <c r="C235" s="346"/>
      <c r="H235" s="438"/>
      <c r="I235" s="357"/>
      <c r="J235" s="439"/>
      <c r="K235" s="440"/>
      <c r="L235" s="441"/>
    </row>
    <row r="236" spans="1:12" s="336" customFormat="1">
      <c r="A236" s="346"/>
      <c r="C236" s="346"/>
      <c r="H236" s="438"/>
      <c r="I236" s="357"/>
      <c r="J236" s="439"/>
      <c r="K236" s="440"/>
      <c r="L236" s="441"/>
    </row>
    <row r="237" spans="1:12" s="336" customFormat="1">
      <c r="A237" s="346"/>
      <c r="C237" s="346"/>
      <c r="H237" s="438"/>
      <c r="I237" s="357"/>
      <c r="J237" s="439"/>
      <c r="K237" s="440"/>
      <c r="L237" s="441"/>
    </row>
    <row r="238" spans="1:12" s="336" customFormat="1">
      <c r="A238" s="346"/>
      <c r="C238" s="346"/>
      <c r="H238" s="438"/>
      <c r="I238" s="357"/>
      <c r="J238" s="439"/>
      <c r="K238" s="440"/>
      <c r="L238" s="441"/>
    </row>
    <row r="239" spans="1:12">
      <c r="A239" s="40"/>
      <c r="C239" s="40"/>
      <c r="H239" s="315"/>
      <c r="I239" s="235"/>
      <c r="J239" s="39"/>
      <c r="K239" s="37"/>
      <c r="L239" s="316"/>
    </row>
    <row r="240" spans="1:12">
      <c r="A240" s="40"/>
      <c r="C240" s="40"/>
      <c r="H240" s="315"/>
      <c r="I240" s="235"/>
      <c r="J240" s="39"/>
      <c r="K240" s="37"/>
      <c r="L240" s="316"/>
    </row>
    <row r="241" spans="1:12">
      <c r="A241" s="40"/>
      <c r="C241" s="40"/>
      <c r="H241" s="315"/>
      <c r="I241" s="235"/>
      <c r="J241" s="39"/>
      <c r="K241" s="37"/>
      <c r="L241" s="316"/>
    </row>
    <row r="242" spans="1:12">
      <c r="A242" s="40"/>
      <c r="C242" s="40"/>
      <c r="H242" s="315"/>
      <c r="I242" s="235"/>
      <c r="J242" s="39"/>
      <c r="K242" s="37"/>
      <c r="L242" s="316"/>
    </row>
    <row r="243" spans="1:12">
      <c r="A243" s="40"/>
      <c r="C243" s="40"/>
      <c r="H243" s="315"/>
      <c r="I243" s="235"/>
      <c r="J243" s="39"/>
      <c r="K243" s="37"/>
      <c r="L243" s="316"/>
    </row>
    <row r="244" spans="1:12">
      <c r="A244" s="40"/>
      <c r="C244" s="40"/>
      <c r="H244" s="315"/>
      <c r="I244" s="235"/>
      <c r="J244" s="39"/>
      <c r="K244" s="37"/>
      <c r="L244" s="316"/>
    </row>
    <row r="245" spans="1:12">
      <c r="A245" s="40"/>
      <c r="C245" s="40"/>
      <c r="H245" s="315"/>
      <c r="I245" s="235"/>
      <c r="J245" s="39"/>
      <c r="K245" s="37"/>
      <c r="L245" s="316"/>
    </row>
    <row r="246" spans="1:12">
      <c r="A246" s="40"/>
      <c r="C246" s="40"/>
      <c r="H246" s="315"/>
      <c r="I246" s="235"/>
      <c r="J246" s="39"/>
      <c r="K246" s="37"/>
      <c r="L246" s="316"/>
    </row>
    <row r="247" spans="1:12">
      <c r="A247" s="40"/>
      <c r="C247" s="40"/>
      <c r="H247" s="315"/>
      <c r="I247" s="235"/>
      <c r="J247" s="39"/>
      <c r="K247" s="37"/>
      <c r="L247" s="316"/>
    </row>
    <row r="248" spans="1:12">
      <c r="A248" s="40"/>
      <c r="C248" s="40"/>
      <c r="H248" s="315"/>
      <c r="I248" s="235"/>
      <c r="J248" s="39"/>
      <c r="K248" s="37"/>
      <c r="L248" s="316"/>
    </row>
    <row r="249" spans="1:12">
      <c r="A249" s="40"/>
      <c r="C249" s="40"/>
      <c r="H249" s="315"/>
      <c r="I249" s="235"/>
      <c r="J249" s="39"/>
      <c r="K249" s="37"/>
      <c r="L249" s="316"/>
    </row>
    <row r="250" spans="1:12">
      <c r="A250" s="40"/>
      <c r="C250" s="40"/>
      <c r="H250" s="315"/>
      <c r="I250" s="235"/>
      <c r="J250" s="39"/>
      <c r="K250" s="37"/>
      <c r="L250" s="316"/>
    </row>
    <row r="251" spans="1:12">
      <c r="A251" s="40"/>
      <c r="C251" s="40"/>
      <c r="H251" s="315"/>
      <c r="I251" s="235"/>
      <c r="J251" s="39"/>
      <c r="K251" s="37"/>
      <c r="L251" s="316"/>
    </row>
    <row r="252" spans="1:12">
      <c r="A252" s="40"/>
      <c r="C252" s="40"/>
      <c r="H252" s="315"/>
      <c r="I252" s="235"/>
      <c r="J252" s="39"/>
      <c r="K252" s="37"/>
      <c r="L252" s="316"/>
    </row>
    <row r="253" spans="1:12">
      <c r="A253" s="40"/>
      <c r="C253" s="40"/>
      <c r="H253" s="315"/>
      <c r="I253" s="235"/>
      <c r="J253" s="39"/>
      <c r="K253" s="37"/>
      <c r="L253" s="316"/>
    </row>
    <row r="254" spans="1:12">
      <c r="A254" s="40"/>
      <c r="C254" s="40"/>
      <c r="H254" s="315"/>
      <c r="I254" s="235"/>
      <c r="J254" s="39"/>
      <c r="K254" s="37"/>
      <c r="L254" s="316"/>
    </row>
    <row r="255" spans="1:12">
      <c r="A255" s="40"/>
      <c r="C255" s="40"/>
      <c r="H255" s="315"/>
      <c r="I255" s="235"/>
      <c r="J255" s="39"/>
      <c r="K255" s="37"/>
      <c r="L255" s="316"/>
    </row>
    <row r="256" spans="1:12">
      <c r="A256" s="40"/>
      <c r="C256" s="40"/>
      <c r="H256" s="315"/>
      <c r="I256" s="235"/>
      <c r="J256" s="39"/>
      <c r="K256" s="37"/>
      <c r="L256" s="316"/>
    </row>
    <row r="257" spans="1:12">
      <c r="A257" s="40"/>
      <c r="C257" s="40"/>
      <c r="H257" s="315"/>
      <c r="I257" s="235"/>
      <c r="J257" s="39"/>
      <c r="K257" s="37"/>
      <c r="L257" s="316"/>
    </row>
    <row r="258" spans="1:12">
      <c r="A258" s="40"/>
      <c r="C258" s="40"/>
      <c r="H258" s="315"/>
      <c r="I258" s="235"/>
      <c r="J258" s="39"/>
      <c r="K258" s="37"/>
      <c r="L258" s="316"/>
    </row>
    <row r="259" spans="1:12">
      <c r="A259" s="40"/>
      <c r="C259" s="40"/>
      <c r="H259" s="315"/>
      <c r="I259" s="235"/>
      <c r="J259" s="39"/>
      <c r="K259" s="37"/>
      <c r="L259" s="316"/>
    </row>
    <row r="260" spans="1:12">
      <c r="A260" s="40"/>
      <c r="C260" s="40"/>
      <c r="H260" s="315"/>
      <c r="I260" s="235"/>
      <c r="J260" s="39"/>
      <c r="K260" s="37"/>
      <c r="L260" s="316"/>
    </row>
    <row r="261" spans="1:12">
      <c r="A261" s="40"/>
      <c r="C261" s="40"/>
      <c r="H261" s="315"/>
      <c r="I261" s="235"/>
      <c r="J261" s="39"/>
      <c r="K261" s="37"/>
      <c r="L261" s="316"/>
    </row>
    <row r="262" spans="1:12">
      <c r="A262" s="40"/>
      <c r="C262" s="40"/>
      <c r="H262" s="315"/>
      <c r="I262" s="235"/>
      <c r="J262" s="39"/>
      <c r="K262" s="37"/>
      <c r="L262" s="316"/>
    </row>
    <row r="263" spans="1:12">
      <c r="A263" s="40"/>
      <c r="C263" s="40"/>
      <c r="H263" s="315"/>
      <c r="I263" s="235"/>
      <c r="J263" s="39"/>
      <c r="K263" s="37"/>
      <c r="L263" s="316"/>
    </row>
    <row r="264" spans="1:12">
      <c r="A264" s="40"/>
      <c r="C264" s="40"/>
      <c r="H264" s="315"/>
      <c r="I264" s="235"/>
      <c r="J264" s="39"/>
      <c r="K264" s="37"/>
      <c r="L264" s="316"/>
    </row>
    <row r="265" spans="1:12">
      <c r="A265" s="40"/>
      <c r="C265" s="40"/>
      <c r="H265" s="315"/>
      <c r="I265" s="235"/>
      <c r="J265" s="39"/>
      <c r="K265" s="37"/>
      <c r="L265" s="316"/>
    </row>
    <row r="266" spans="1:12">
      <c r="A266" s="40"/>
      <c r="C266" s="40"/>
      <c r="H266" s="315"/>
      <c r="I266" s="235"/>
      <c r="J266" s="39"/>
      <c r="K266" s="37"/>
      <c r="L266" s="316"/>
    </row>
    <row r="267" spans="1:12">
      <c r="A267" s="40"/>
      <c r="C267" s="40"/>
      <c r="H267" s="315"/>
      <c r="I267" s="235"/>
      <c r="J267" s="39"/>
      <c r="K267" s="37"/>
      <c r="L267" s="316"/>
    </row>
    <row r="268" spans="1:12">
      <c r="A268" s="40"/>
      <c r="C268" s="40"/>
      <c r="H268" s="315"/>
      <c r="I268" s="235"/>
      <c r="J268" s="39"/>
      <c r="K268" s="37"/>
      <c r="L268" s="316"/>
    </row>
    <row r="269" spans="1:12">
      <c r="A269" s="40"/>
      <c r="C269" s="40"/>
      <c r="H269" s="315"/>
      <c r="I269" s="235"/>
      <c r="J269" s="39"/>
      <c r="K269" s="37"/>
      <c r="L269" s="316"/>
    </row>
    <row r="270" spans="1:12">
      <c r="A270" s="40"/>
      <c r="C270" s="40"/>
      <c r="H270" s="315"/>
      <c r="I270" s="235"/>
      <c r="J270" s="39"/>
      <c r="K270" s="37"/>
      <c r="L270" s="316"/>
    </row>
    <row r="271" spans="1:12">
      <c r="A271" s="40"/>
      <c r="C271" s="40"/>
      <c r="H271" s="315"/>
      <c r="I271" s="235"/>
      <c r="J271" s="39"/>
      <c r="K271" s="37"/>
      <c r="L271" s="316"/>
    </row>
    <row r="272" spans="1:12">
      <c r="A272" s="40"/>
      <c r="C272" s="40"/>
      <c r="H272" s="315"/>
      <c r="I272" s="235"/>
      <c r="J272" s="39"/>
      <c r="K272" s="37"/>
      <c r="L272" s="316"/>
    </row>
    <row r="273" spans="1:12">
      <c r="A273" s="40"/>
      <c r="C273" s="40"/>
      <c r="H273" s="315"/>
      <c r="I273" s="235"/>
      <c r="J273" s="39"/>
      <c r="K273" s="37"/>
      <c r="L273" s="316"/>
    </row>
    <row r="274" spans="1:12">
      <c r="A274" s="40"/>
      <c r="C274" s="40"/>
      <c r="H274" s="315"/>
      <c r="I274" s="235"/>
      <c r="J274" s="39"/>
      <c r="K274" s="37"/>
      <c r="L274" s="316"/>
    </row>
    <row r="275" spans="1:12">
      <c r="A275" s="40"/>
      <c r="C275" s="40"/>
      <c r="H275" s="315"/>
      <c r="I275" s="235"/>
      <c r="J275" s="39"/>
      <c r="K275" s="37"/>
      <c r="L275" s="316"/>
    </row>
    <row r="276" spans="1:12">
      <c r="A276" s="40"/>
      <c r="C276" s="40"/>
      <c r="H276" s="315"/>
      <c r="I276" s="235"/>
      <c r="J276" s="39"/>
      <c r="K276" s="37"/>
      <c r="L276" s="316"/>
    </row>
    <row r="277" spans="1:12">
      <c r="A277" s="40"/>
      <c r="C277" s="40"/>
      <c r="H277" s="315"/>
      <c r="I277" s="235"/>
      <c r="J277" s="39"/>
      <c r="K277" s="37"/>
      <c r="L277" s="316"/>
    </row>
    <row r="278" spans="1:12">
      <c r="A278" s="40"/>
      <c r="C278" s="40"/>
      <c r="H278" s="315"/>
      <c r="I278" s="235"/>
      <c r="J278" s="39"/>
      <c r="K278" s="37"/>
      <c r="L278" s="316"/>
    </row>
    <row r="279" spans="1:12">
      <c r="A279" s="40"/>
      <c r="C279" s="40"/>
      <c r="H279" s="315"/>
      <c r="I279" s="235"/>
      <c r="J279" s="39"/>
      <c r="K279" s="37"/>
      <c r="L279" s="316"/>
    </row>
    <row r="280" spans="1:12">
      <c r="A280" s="40"/>
      <c r="C280" s="40"/>
      <c r="H280" s="315"/>
      <c r="I280" s="235"/>
      <c r="J280" s="39"/>
      <c r="K280" s="37"/>
      <c r="L280" s="316"/>
    </row>
    <row r="281" spans="1:12">
      <c r="A281" s="40"/>
      <c r="C281" s="40"/>
      <c r="H281" s="315"/>
      <c r="I281" s="235"/>
      <c r="J281" s="39"/>
      <c r="K281" s="37"/>
      <c r="L281" s="316"/>
    </row>
    <row r="282" spans="1:12">
      <c r="A282" s="40"/>
      <c r="C282" s="40"/>
      <c r="H282" s="315"/>
      <c r="I282" s="235"/>
      <c r="J282" s="39"/>
      <c r="K282" s="37"/>
      <c r="L282" s="316"/>
    </row>
    <row r="283" spans="1:12">
      <c r="A283" s="40"/>
      <c r="C283" s="40"/>
      <c r="H283" s="315"/>
      <c r="I283" s="235"/>
      <c r="J283" s="39"/>
      <c r="K283" s="37"/>
      <c r="L283" s="316"/>
    </row>
    <row r="284" spans="1:12">
      <c r="A284" s="40"/>
      <c r="C284" s="40"/>
      <c r="H284" s="315"/>
      <c r="I284" s="235"/>
      <c r="J284" s="39"/>
      <c r="K284" s="37"/>
      <c r="L284" s="316"/>
    </row>
    <row r="285" spans="1:12">
      <c r="A285" s="40"/>
      <c r="C285" s="40"/>
      <c r="H285" s="315"/>
      <c r="I285" s="235"/>
      <c r="J285" s="39"/>
      <c r="K285" s="37"/>
      <c r="L285" s="316"/>
    </row>
    <row r="286" spans="1:12">
      <c r="A286" s="40"/>
      <c r="C286" s="40"/>
      <c r="H286" s="315"/>
      <c r="I286" s="235"/>
      <c r="J286" s="39"/>
      <c r="K286" s="37"/>
      <c r="L286" s="316"/>
    </row>
    <row r="287" spans="1:12">
      <c r="A287" s="40"/>
      <c r="C287" s="40"/>
      <c r="H287" s="315"/>
      <c r="I287" s="235"/>
      <c r="J287" s="39"/>
      <c r="K287" s="37"/>
      <c r="L287" s="316"/>
    </row>
    <row r="288" spans="1:12">
      <c r="A288" s="40"/>
      <c r="C288" s="40"/>
      <c r="H288" s="315"/>
      <c r="I288" s="235"/>
      <c r="J288" s="39"/>
      <c r="K288" s="37"/>
      <c r="L288" s="316"/>
    </row>
    <row r="289" spans="1:12">
      <c r="A289" s="40"/>
      <c r="C289" s="40"/>
      <c r="H289" s="315"/>
      <c r="I289" s="235"/>
      <c r="J289" s="39"/>
      <c r="K289" s="37"/>
      <c r="L289" s="316"/>
    </row>
    <row r="290" spans="1:12">
      <c r="A290" s="40"/>
      <c r="C290" s="40"/>
      <c r="H290" s="315"/>
      <c r="I290" s="235"/>
      <c r="J290" s="39"/>
      <c r="K290" s="37"/>
      <c r="L290" s="316"/>
    </row>
    <row r="291" spans="1:12">
      <c r="A291" s="40"/>
      <c r="C291" s="40"/>
      <c r="H291" s="315"/>
      <c r="I291" s="235"/>
      <c r="J291" s="39"/>
      <c r="K291" s="37"/>
      <c r="L291" s="316"/>
    </row>
    <row r="292" spans="1:12">
      <c r="A292" s="40"/>
      <c r="C292" s="40"/>
      <c r="H292" s="315"/>
      <c r="I292" s="235"/>
      <c r="J292" s="39"/>
      <c r="K292" s="37"/>
      <c r="L292" s="316"/>
    </row>
    <row r="293" spans="1:12">
      <c r="A293" s="40"/>
      <c r="C293" s="40"/>
      <c r="H293" s="315"/>
      <c r="I293" s="235"/>
      <c r="J293" s="39"/>
      <c r="K293" s="37"/>
      <c r="L293" s="316"/>
    </row>
    <row r="294" spans="1:12">
      <c r="A294" s="40"/>
      <c r="C294" s="40"/>
      <c r="H294" s="315"/>
      <c r="I294" s="235"/>
      <c r="J294" s="39"/>
      <c r="K294" s="37"/>
      <c r="L294" s="316"/>
    </row>
    <row r="295" spans="1:12">
      <c r="A295" s="40"/>
      <c r="C295" s="40"/>
      <c r="H295" s="315"/>
      <c r="I295" s="235"/>
      <c r="J295" s="39"/>
      <c r="K295" s="37"/>
      <c r="L295" s="316"/>
    </row>
    <row r="296" spans="1:12">
      <c r="A296" s="40"/>
      <c r="C296" s="40"/>
      <c r="H296" s="315"/>
      <c r="I296" s="235"/>
      <c r="J296" s="39"/>
      <c r="K296" s="37"/>
      <c r="L296" s="316"/>
    </row>
    <row r="297" spans="1:12">
      <c r="A297" s="40"/>
      <c r="C297" s="40"/>
      <c r="H297" s="315"/>
      <c r="I297" s="235"/>
      <c r="J297" s="39"/>
      <c r="K297" s="37"/>
      <c r="L297" s="316"/>
    </row>
    <row r="298" spans="1:12">
      <c r="A298" s="40"/>
      <c r="C298" s="40"/>
      <c r="H298" s="315"/>
      <c r="I298" s="235"/>
      <c r="J298" s="39"/>
      <c r="K298" s="37"/>
      <c r="L298" s="316"/>
    </row>
    <row r="299" spans="1:12">
      <c r="A299" s="40"/>
      <c r="C299" s="40"/>
      <c r="H299" s="315"/>
      <c r="I299" s="235"/>
      <c r="J299" s="39"/>
      <c r="K299" s="37"/>
      <c r="L299" s="316"/>
    </row>
    <row r="300" spans="1:12">
      <c r="A300" s="40"/>
      <c r="C300" s="40"/>
      <c r="H300" s="315"/>
      <c r="I300" s="235"/>
      <c r="J300" s="39"/>
      <c r="K300" s="37"/>
      <c r="L300" s="316"/>
    </row>
    <row r="301" spans="1:12">
      <c r="A301" s="40"/>
      <c r="C301" s="40"/>
      <c r="H301" s="315"/>
      <c r="I301" s="235"/>
      <c r="J301" s="39"/>
      <c r="K301" s="37"/>
      <c r="L301" s="316"/>
    </row>
    <row r="302" spans="1:12">
      <c r="A302" s="40"/>
      <c r="C302" s="40"/>
      <c r="H302" s="315"/>
      <c r="I302" s="235"/>
      <c r="J302" s="39"/>
      <c r="K302" s="37"/>
      <c r="L302" s="316"/>
    </row>
    <row r="303" spans="1:12">
      <c r="A303" s="40"/>
      <c r="C303" s="40"/>
      <c r="H303" s="315"/>
      <c r="I303" s="235"/>
      <c r="J303" s="39"/>
      <c r="K303" s="37"/>
      <c r="L303" s="316"/>
    </row>
    <row r="304" spans="1:12">
      <c r="A304" s="40"/>
      <c r="C304" s="40"/>
      <c r="H304" s="315"/>
      <c r="I304" s="235"/>
      <c r="J304" s="39"/>
      <c r="K304" s="37"/>
      <c r="L304" s="316"/>
    </row>
    <row r="305" spans="1:12">
      <c r="A305" s="40"/>
      <c r="C305" s="40"/>
      <c r="H305" s="315"/>
      <c r="I305" s="235"/>
      <c r="J305" s="39"/>
      <c r="K305" s="37"/>
      <c r="L305" s="316"/>
    </row>
    <row r="306" spans="1:12">
      <c r="A306" s="40"/>
      <c r="C306" s="40"/>
      <c r="H306" s="315"/>
      <c r="I306" s="235"/>
      <c r="J306" s="39"/>
      <c r="K306" s="37"/>
      <c r="L306" s="316"/>
    </row>
    <row r="307" spans="1:12">
      <c r="A307" s="40"/>
      <c r="C307" s="40"/>
      <c r="H307" s="315"/>
      <c r="I307" s="235"/>
      <c r="J307" s="39"/>
      <c r="K307" s="37"/>
      <c r="L307" s="316"/>
    </row>
    <row r="308" spans="1:12">
      <c r="A308" s="40"/>
      <c r="C308" s="40"/>
      <c r="H308" s="315"/>
      <c r="I308" s="235"/>
      <c r="J308" s="39"/>
      <c r="K308" s="37"/>
      <c r="L308" s="316"/>
    </row>
    <row r="309" spans="1:12">
      <c r="A309" s="40"/>
      <c r="C309" s="40"/>
      <c r="H309" s="315"/>
      <c r="I309" s="235"/>
      <c r="J309" s="39"/>
      <c r="K309" s="37"/>
      <c r="L309" s="316"/>
    </row>
    <row r="310" spans="1:12">
      <c r="A310" s="40"/>
      <c r="C310" s="40"/>
      <c r="H310" s="315"/>
      <c r="I310" s="235"/>
      <c r="J310" s="39"/>
      <c r="K310" s="37"/>
      <c r="L310" s="316"/>
    </row>
    <row r="311" spans="1:12">
      <c r="A311" s="40"/>
      <c r="C311" s="40"/>
      <c r="H311" s="315"/>
      <c r="I311" s="235"/>
      <c r="J311" s="39"/>
      <c r="K311" s="37"/>
      <c r="L311" s="316"/>
    </row>
    <row r="312" spans="1:12">
      <c r="A312" s="40"/>
      <c r="C312" s="40"/>
      <c r="H312" s="315"/>
      <c r="I312" s="235"/>
      <c r="J312" s="39"/>
      <c r="K312" s="37"/>
      <c r="L312" s="316"/>
    </row>
    <row r="313" spans="1:12">
      <c r="A313" s="40"/>
      <c r="C313" s="40"/>
      <c r="H313" s="315"/>
      <c r="I313" s="235"/>
      <c r="J313" s="39"/>
      <c r="K313" s="37"/>
      <c r="L313" s="316"/>
    </row>
    <row r="314" spans="1:12">
      <c r="A314" s="40"/>
      <c r="C314" s="40"/>
      <c r="H314" s="315"/>
      <c r="I314" s="235"/>
      <c r="J314" s="39"/>
      <c r="K314" s="37"/>
      <c r="L314" s="316"/>
    </row>
    <row r="315" spans="1:12">
      <c r="A315" s="40"/>
      <c r="C315" s="40"/>
      <c r="H315" s="315"/>
      <c r="I315" s="235"/>
      <c r="J315" s="39"/>
      <c r="K315" s="37"/>
      <c r="L315" s="316"/>
    </row>
    <row r="316" spans="1:12">
      <c r="A316" s="40"/>
      <c r="C316" s="40"/>
      <c r="H316" s="315"/>
      <c r="I316" s="235"/>
      <c r="J316" s="39"/>
      <c r="K316" s="37"/>
      <c r="L316" s="316"/>
    </row>
    <row r="317" spans="1:12">
      <c r="A317" s="40"/>
      <c r="C317" s="40"/>
      <c r="H317" s="315"/>
      <c r="I317" s="235"/>
      <c r="J317" s="39"/>
      <c r="K317" s="37"/>
      <c r="L317" s="316"/>
    </row>
    <row r="318" spans="1:12">
      <c r="A318" s="40"/>
      <c r="C318" s="40"/>
      <c r="H318" s="315"/>
      <c r="I318" s="235"/>
      <c r="J318" s="39"/>
      <c r="K318" s="37"/>
      <c r="L318" s="316"/>
    </row>
    <row r="319" spans="1:12">
      <c r="A319" s="40"/>
      <c r="C319" s="40"/>
      <c r="H319" s="315"/>
      <c r="I319" s="235"/>
      <c r="J319" s="39"/>
      <c r="K319" s="37"/>
      <c r="L319" s="316"/>
    </row>
    <row r="320" spans="1:12">
      <c r="A320" s="40"/>
      <c r="C320" s="40"/>
      <c r="H320" s="315"/>
      <c r="I320" s="235"/>
      <c r="J320" s="39"/>
      <c r="K320" s="37"/>
      <c r="L320" s="316"/>
    </row>
    <row r="321" spans="1:12">
      <c r="A321" s="40"/>
      <c r="C321" s="40"/>
      <c r="H321" s="315"/>
      <c r="I321" s="235"/>
      <c r="J321" s="39"/>
      <c r="K321" s="37"/>
      <c r="L321" s="316"/>
    </row>
    <row r="322" spans="1:12">
      <c r="A322" s="40"/>
      <c r="C322" s="40"/>
      <c r="H322" s="315"/>
      <c r="I322" s="235"/>
      <c r="J322" s="39"/>
      <c r="K322" s="37"/>
      <c r="L322" s="316"/>
    </row>
    <row r="323" spans="1:12">
      <c r="A323" s="40"/>
      <c r="C323" s="40"/>
      <c r="H323" s="315"/>
      <c r="I323" s="235"/>
      <c r="J323" s="39"/>
      <c r="K323" s="37"/>
      <c r="L323" s="316"/>
    </row>
    <row r="324" spans="1:12">
      <c r="A324" s="40"/>
      <c r="C324" s="40"/>
      <c r="H324" s="315"/>
      <c r="I324" s="235"/>
      <c r="J324" s="39"/>
      <c r="K324" s="37"/>
      <c r="L324" s="316"/>
    </row>
    <row r="325" spans="1:12">
      <c r="A325" s="40"/>
      <c r="C325" s="40"/>
      <c r="H325" s="315"/>
      <c r="I325" s="235"/>
      <c r="J325" s="39"/>
      <c r="K325" s="37"/>
      <c r="L325" s="316"/>
    </row>
    <row r="326" spans="1:12">
      <c r="A326" s="40"/>
      <c r="C326" s="40"/>
      <c r="H326" s="315"/>
      <c r="I326" s="235"/>
      <c r="J326" s="39"/>
      <c r="K326" s="37"/>
      <c r="L326" s="316"/>
    </row>
    <row r="327" spans="1:12">
      <c r="A327" s="40"/>
      <c r="C327" s="40"/>
      <c r="H327" s="315"/>
      <c r="I327" s="235"/>
      <c r="J327" s="39"/>
      <c r="K327" s="37"/>
      <c r="L327" s="316"/>
    </row>
    <row r="328" spans="1:12">
      <c r="A328" s="40"/>
      <c r="C328" s="40"/>
      <c r="H328" s="315"/>
      <c r="I328" s="235"/>
      <c r="J328" s="39"/>
      <c r="K328" s="37"/>
      <c r="L328" s="316"/>
    </row>
    <row r="329" spans="1:12">
      <c r="A329" s="40"/>
      <c r="C329" s="40"/>
      <c r="H329" s="315"/>
      <c r="I329" s="235"/>
      <c r="J329" s="39"/>
      <c r="K329" s="37"/>
      <c r="L329" s="316"/>
    </row>
    <row r="330" spans="1:12">
      <c r="A330" s="40"/>
      <c r="C330" s="40"/>
      <c r="H330" s="315"/>
      <c r="I330" s="235"/>
      <c r="J330" s="39"/>
      <c r="K330" s="37"/>
      <c r="L330" s="316"/>
    </row>
    <row r="331" spans="1:12">
      <c r="A331" s="40"/>
      <c r="C331" s="40"/>
      <c r="H331" s="315"/>
      <c r="I331" s="235"/>
      <c r="J331" s="39"/>
      <c r="K331" s="37"/>
      <c r="L331" s="316"/>
    </row>
    <row r="332" spans="1:12">
      <c r="A332" s="40"/>
      <c r="C332" s="40"/>
      <c r="H332" s="315"/>
      <c r="I332" s="235"/>
      <c r="J332" s="39"/>
      <c r="K332" s="37"/>
      <c r="L332" s="316"/>
    </row>
    <row r="333" spans="1:12">
      <c r="A333" s="40"/>
      <c r="C333" s="40"/>
      <c r="H333" s="315"/>
      <c r="I333" s="235"/>
      <c r="J333" s="39"/>
      <c r="K333" s="37"/>
      <c r="L333" s="316"/>
    </row>
    <row r="334" spans="1:12">
      <c r="A334" s="40"/>
      <c r="C334" s="40"/>
      <c r="H334" s="315"/>
      <c r="I334" s="235"/>
      <c r="J334" s="39"/>
      <c r="K334" s="37"/>
      <c r="L334" s="316"/>
    </row>
    <row r="335" spans="1:12">
      <c r="A335" s="40"/>
      <c r="C335" s="40"/>
      <c r="H335" s="315"/>
      <c r="I335" s="235"/>
      <c r="J335" s="39"/>
      <c r="K335" s="37"/>
      <c r="L335" s="316"/>
    </row>
    <row r="336" spans="1:12">
      <c r="A336" s="40"/>
      <c r="C336" s="40"/>
      <c r="H336" s="315"/>
      <c r="I336" s="235"/>
      <c r="J336" s="39"/>
      <c r="K336" s="37"/>
      <c r="L336" s="316"/>
    </row>
    <row r="337" spans="1:12">
      <c r="A337" s="40"/>
      <c r="C337" s="40"/>
      <c r="H337" s="315"/>
      <c r="I337" s="235"/>
      <c r="J337" s="39"/>
      <c r="K337" s="37"/>
      <c r="L337" s="316"/>
    </row>
    <row r="338" spans="1:12">
      <c r="A338" s="40"/>
      <c r="C338" s="40"/>
      <c r="H338" s="315"/>
      <c r="I338" s="235"/>
      <c r="J338" s="39"/>
      <c r="K338" s="37"/>
      <c r="L338" s="316"/>
    </row>
    <row r="339" spans="1:12">
      <c r="A339" s="40"/>
      <c r="C339" s="40"/>
      <c r="H339" s="315"/>
      <c r="I339" s="235"/>
      <c r="J339" s="39"/>
      <c r="K339" s="37"/>
      <c r="L339" s="316"/>
    </row>
    <row r="340" spans="1:12">
      <c r="A340" s="40"/>
      <c r="C340" s="40"/>
      <c r="H340" s="315"/>
      <c r="I340" s="235"/>
      <c r="J340" s="39"/>
      <c r="K340" s="37"/>
      <c r="L340" s="316"/>
    </row>
    <row r="341" spans="1:12">
      <c r="A341" s="40"/>
      <c r="C341" s="40"/>
      <c r="H341" s="315"/>
      <c r="I341" s="235"/>
      <c r="J341" s="39"/>
      <c r="K341" s="37"/>
      <c r="L341" s="316"/>
    </row>
    <row r="342" spans="1:12">
      <c r="A342" s="40"/>
      <c r="C342" s="40"/>
      <c r="H342" s="315"/>
      <c r="I342" s="235"/>
      <c r="J342" s="39"/>
      <c r="K342" s="37"/>
      <c r="L342" s="316"/>
    </row>
    <row r="343" spans="1:12">
      <c r="A343" s="40"/>
      <c r="C343" s="40"/>
      <c r="H343" s="315"/>
      <c r="I343" s="235"/>
      <c r="J343" s="39"/>
      <c r="K343" s="37"/>
      <c r="L343" s="316"/>
    </row>
    <row r="344" spans="1:12">
      <c r="A344" s="40"/>
      <c r="C344" s="40"/>
      <c r="H344" s="315"/>
      <c r="I344" s="235"/>
      <c r="J344" s="39"/>
      <c r="K344" s="37"/>
      <c r="L344" s="316"/>
    </row>
    <row r="345" spans="1:12">
      <c r="A345" s="40"/>
      <c r="C345" s="40"/>
      <c r="H345" s="315"/>
      <c r="I345" s="235"/>
      <c r="J345" s="39"/>
      <c r="K345" s="37"/>
      <c r="L345" s="316"/>
    </row>
    <row r="346" spans="1:12">
      <c r="A346" s="40"/>
      <c r="C346" s="40"/>
      <c r="H346" s="315"/>
      <c r="I346" s="235"/>
      <c r="J346" s="39"/>
      <c r="K346" s="37"/>
      <c r="L346" s="316"/>
    </row>
    <row r="347" spans="1:12">
      <c r="A347" s="40"/>
      <c r="C347" s="40"/>
      <c r="H347" s="315"/>
      <c r="I347" s="235"/>
      <c r="J347" s="39"/>
      <c r="K347" s="37"/>
      <c r="L347" s="316"/>
    </row>
    <row r="348" spans="1:12">
      <c r="A348" s="40"/>
      <c r="C348" s="40"/>
      <c r="H348" s="315"/>
      <c r="I348" s="235"/>
      <c r="J348" s="39"/>
      <c r="K348" s="37"/>
      <c r="L348" s="316"/>
    </row>
    <row r="349" spans="1:12">
      <c r="A349" s="40"/>
      <c r="C349" s="40"/>
      <c r="H349" s="315"/>
      <c r="I349" s="235"/>
      <c r="J349" s="39"/>
      <c r="K349" s="37"/>
      <c r="L349" s="316"/>
    </row>
    <row r="350" spans="1:12">
      <c r="A350" s="40"/>
      <c r="C350" s="40"/>
      <c r="H350" s="315"/>
      <c r="I350" s="235"/>
      <c r="J350" s="39"/>
      <c r="K350" s="37"/>
      <c r="L350" s="316"/>
    </row>
    <row r="351" spans="1:12">
      <c r="A351" s="40"/>
      <c r="C351" s="40"/>
      <c r="H351" s="315"/>
      <c r="I351" s="235"/>
      <c r="J351" s="39"/>
      <c r="K351" s="37"/>
      <c r="L351" s="316"/>
    </row>
    <row r="352" spans="1:12">
      <c r="A352" s="40"/>
      <c r="C352" s="40"/>
      <c r="H352" s="315"/>
      <c r="I352" s="235"/>
      <c r="J352" s="39"/>
      <c r="K352" s="37"/>
      <c r="L352" s="316"/>
    </row>
    <row r="353" spans="1:12">
      <c r="A353" s="40"/>
      <c r="C353" s="40"/>
      <c r="H353" s="315"/>
      <c r="I353" s="235"/>
      <c r="J353" s="39"/>
      <c r="K353" s="37"/>
      <c r="L353" s="316"/>
    </row>
    <row r="354" spans="1:12">
      <c r="A354" s="40"/>
      <c r="C354" s="40"/>
      <c r="H354" s="315"/>
      <c r="I354" s="235"/>
      <c r="J354" s="39"/>
      <c r="K354" s="37"/>
      <c r="L354" s="316"/>
    </row>
    <row r="355" spans="1:12">
      <c r="A355" s="40"/>
      <c r="C355" s="40"/>
      <c r="H355" s="315"/>
      <c r="I355" s="235"/>
      <c r="J355" s="39"/>
      <c r="K355" s="37"/>
      <c r="L355" s="316"/>
    </row>
    <row r="356" spans="1:12">
      <c r="A356" s="40"/>
      <c r="C356" s="40"/>
      <c r="H356" s="315"/>
      <c r="I356" s="235"/>
      <c r="J356" s="39"/>
      <c r="K356" s="37"/>
      <c r="L356" s="316"/>
    </row>
    <row r="357" spans="1:12">
      <c r="A357" s="40"/>
      <c r="C357" s="40"/>
      <c r="H357" s="315"/>
      <c r="I357" s="235"/>
      <c r="J357" s="39"/>
      <c r="K357" s="37"/>
      <c r="L357" s="316"/>
    </row>
    <row r="358" spans="1:12">
      <c r="A358" s="40"/>
      <c r="C358" s="40"/>
      <c r="H358" s="315"/>
      <c r="I358" s="235"/>
      <c r="J358" s="39"/>
      <c r="K358" s="37"/>
      <c r="L358" s="316"/>
    </row>
    <row r="359" spans="1:12">
      <c r="A359" s="40"/>
      <c r="C359" s="40"/>
      <c r="H359" s="315"/>
      <c r="I359" s="235"/>
      <c r="J359" s="39"/>
      <c r="K359" s="37"/>
      <c r="L359" s="316"/>
    </row>
    <row r="360" spans="1:12">
      <c r="A360" s="40"/>
      <c r="C360" s="40"/>
      <c r="H360" s="315"/>
      <c r="I360" s="235"/>
      <c r="J360" s="39"/>
      <c r="K360" s="37"/>
      <c r="L360" s="316"/>
    </row>
    <row r="361" spans="1:12">
      <c r="A361" s="40"/>
      <c r="C361" s="40"/>
      <c r="H361" s="315"/>
      <c r="I361" s="235"/>
      <c r="J361" s="39"/>
      <c r="K361" s="37"/>
      <c r="L361" s="316"/>
    </row>
    <row r="362" spans="1:12">
      <c r="A362" s="40"/>
      <c r="C362" s="40"/>
      <c r="H362" s="315"/>
      <c r="I362" s="235"/>
      <c r="J362" s="39"/>
      <c r="K362" s="37"/>
      <c r="L362" s="316"/>
    </row>
    <row r="363" spans="1:12">
      <c r="A363" s="40"/>
      <c r="C363" s="40"/>
      <c r="H363" s="315"/>
      <c r="I363" s="235"/>
      <c r="J363" s="39"/>
      <c r="K363" s="37"/>
      <c r="L363" s="316"/>
    </row>
    <row r="364" spans="1:12">
      <c r="A364" s="40"/>
      <c r="C364" s="40"/>
      <c r="H364" s="315"/>
      <c r="I364" s="235"/>
      <c r="J364" s="39"/>
      <c r="K364" s="37"/>
      <c r="L364" s="316"/>
    </row>
    <row r="365" spans="1:12">
      <c r="A365" s="40"/>
      <c r="C365" s="40"/>
      <c r="H365" s="315"/>
      <c r="I365" s="235"/>
      <c r="J365" s="39"/>
      <c r="K365" s="37"/>
      <c r="L365" s="316"/>
    </row>
    <row r="366" spans="1:12">
      <c r="A366" s="40"/>
      <c r="C366" s="40"/>
      <c r="H366" s="315"/>
      <c r="I366" s="235"/>
      <c r="J366" s="39"/>
      <c r="K366" s="37"/>
      <c r="L366" s="316"/>
    </row>
    <row r="367" spans="1:12">
      <c r="A367" s="40"/>
      <c r="C367" s="40"/>
      <c r="H367" s="315"/>
      <c r="I367" s="235"/>
      <c r="J367" s="39"/>
      <c r="K367" s="37"/>
      <c r="L367" s="316"/>
    </row>
    <row r="368" spans="1:12">
      <c r="A368" s="40"/>
      <c r="C368" s="40"/>
      <c r="H368" s="315"/>
      <c r="I368" s="235"/>
      <c r="J368" s="39"/>
      <c r="K368" s="37"/>
      <c r="L368" s="316"/>
    </row>
    <row r="369" spans="1:12">
      <c r="A369" s="40"/>
      <c r="C369" s="40"/>
      <c r="H369" s="315"/>
      <c r="I369" s="235"/>
      <c r="J369" s="39"/>
      <c r="K369" s="37"/>
      <c r="L369" s="316"/>
    </row>
    <row r="370" spans="1:12">
      <c r="A370" s="40"/>
      <c r="C370" s="40"/>
      <c r="H370" s="315"/>
      <c r="I370" s="235"/>
      <c r="J370" s="39"/>
      <c r="K370" s="37"/>
      <c r="L370" s="316"/>
    </row>
    <row r="371" spans="1:12">
      <c r="A371" s="40"/>
      <c r="C371" s="40"/>
      <c r="H371" s="315"/>
      <c r="I371" s="235"/>
      <c r="J371" s="39"/>
      <c r="K371" s="37"/>
      <c r="L371" s="316"/>
    </row>
    <row r="372" spans="1:12">
      <c r="A372" s="40"/>
      <c r="C372" s="40"/>
      <c r="H372" s="315"/>
      <c r="I372" s="235"/>
      <c r="J372" s="39"/>
      <c r="K372" s="37"/>
      <c r="L372" s="316"/>
    </row>
    <row r="373" spans="1:12">
      <c r="A373" s="40"/>
      <c r="C373" s="40"/>
      <c r="H373" s="315"/>
      <c r="I373" s="235"/>
      <c r="J373" s="39"/>
      <c r="K373" s="37"/>
      <c r="L373" s="316"/>
    </row>
    <row r="374" spans="1:12">
      <c r="A374" s="40"/>
      <c r="C374" s="40"/>
      <c r="H374" s="315"/>
      <c r="I374" s="235"/>
      <c r="J374" s="39"/>
      <c r="K374" s="37"/>
      <c r="L374" s="316"/>
    </row>
    <row r="375" spans="1:12">
      <c r="A375" s="40"/>
      <c r="C375" s="40"/>
      <c r="H375" s="315"/>
      <c r="I375" s="235"/>
      <c r="J375" s="39"/>
      <c r="K375" s="37"/>
      <c r="L375" s="316"/>
    </row>
    <row r="376" spans="1:12">
      <c r="A376" s="40"/>
      <c r="C376" s="40"/>
      <c r="H376" s="315"/>
      <c r="I376" s="235"/>
      <c r="J376" s="39"/>
      <c r="K376" s="37"/>
      <c r="L376" s="316"/>
    </row>
    <row r="377" spans="1:12">
      <c r="A377" s="40"/>
      <c r="C377" s="40"/>
      <c r="H377" s="315"/>
      <c r="I377" s="235"/>
      <c r="J377" s="39"/>
      <c r="K377" s="37"/>
      <c r="L377" s="316"/>
    </row>
    <row r="378" spans="1:12">
      <c r="A378" s="40"/>
      <c r="C378" s="40"/>
      <c r="H378" s="315"/>
      <c r="I378" s="235"/>
      <c r="J378" s="39"/>
      <c r="K378" s="37"/>
      <c r="L378" s="316"/>
    </row>
    <row r="379" spans="1:12">
      <c r="A379" s="40"/>
      <c r="C379" s="40"/>
      <c r="H379" s="315"/>
      <c r="I379" s="235"/>
      <c r="J379" s="39"/>
      <c r="K379" s="37"/>
      <c r="L379" s="316"/>
    </row>
    <row r="380" spans="1:12">
      <c r="A380" s="40"/>
      <c r="C380" s="40"/>
      <c r="H380" s="315"/>
      <c r="I380" s="235"/>
      <c r="J380" s="39"/>
      <c r="K380" s="37"/>
      <c r="L380" s="316"/>
    </row>
    <row r="381" spans="1:12">
      <c r="A381" s="40"/>
      <c r="C381" s="40"/>
      <c r="H381" s="315"/>
      <c r="I381" s="235"/>
      <c r="J381" s="39"/>
      <c r="K381" s="37"/>
      <c r="L381" s="316"/>
    </row>
    <row r="382" spans="1:12">
      <c r="A382" s="40"/>
      <c r="C382" s="40"/>
      <c r="H382" s="315"/>
      <c r="I382" s="235"/>
      <c r="J382" s="39"/>
      <c r="K382" s="37"/>
      <c r="L382" s="316"/>
    </row>
    <row r="383" spans="1:12">
      <c r="A383" s="40"/>
      <c r="C383" s="40"/>
      <c r="H383" s="315"/>
      <c r="I383" s="235"/>
      <c r="J383" s="39"/>
      <c r="K383" s="37"/>
      <c r="L383" s="316"/>
    </row>
    <row r="384" spans="1:12">
      <c r="A384" s="40"/>
      <c r="C384" s="40"/>
      <c r="H384" s="315"/>
      <c r="I384" s="235"/>
      <c r="J384" s="39"/>
      <c r="K384" s="37"/>
      <c r="L384" s="316"/>
    </row>
    <row r="385" spans="1:12">
      <c r="A385" s="40"/>
      <c r="C385" s="40"/>
      <c r="H385" s="315"/>
      <c r="I385" s="235"/>
      <c r="J385" s="39"/>
      <c r="K385" s="37"/>
      <c r="L385" s="316"/>
    </row>
    <row r="386" spans="1:12">
      <c r="A386" s="40"/>
      <c r="C386" s="40"/>
      <c r="H386" s="315"/>
      <c r="I386" s="235"/>
      <c r="J386" s="39"/>
      <c r="K386" s="37"/>
      <c r="L386" s="316"/>
    </row>
    <row r="387" spans="1:12">
      <c r="A387" s="40"/>
      <c r="C387" s="40"/>
      <c r="H387" s="315"/>
      <c r="I387" s="235"/>
      <c r="J387" s="39"/>
      <c r="K387" s="37"/>
      <c r="L387" s="316"/>
    </row>
    <row r="388" spans="1:12">
      <c r="A388" s="40"/>
      <c r="C388" s="40"/>
      <c r="H388" s="315"/>
      <c r="I388" s="235"/>
      <c r="J388" s="39"/>
      <c r="K388" s="37"/>
      <c r="L388" s="316"/>
    </row>
    <row r="389" spans="1:12">
      <c r="A389" s="40"/>
      <c r="C389" s="40"/>
      <c r="H389" s="315"/>
      <c r="I389" s="235"/>
      <c r="J389" s="39"/>
      <c r="K389" s="37"/>
      <c r="L389" s="316"/>
    </row>
    <row r="390" spans="1:12">
      <c r="A390" s="40"/>
      <c r="C390" s="40"/>
      <c r="H390" s="315"/>
      <c r="I390" s="235"/>
      <c r="J390" s="39"/>
      <c r="K390" s="37"/>
      <c r="L390" s="316"/>
    </row>
    <row r="391" spans="1:12">
      <c r="A391" s="40"/>
      <c r="C391" s="40"/>
      <c r="H391" s="315"/>
      <c r="I391" s="235"/>
      <c r="J391" s="39"/>
      <c r="K391" s="37"/>
      <c r="L391" s="316"/>
    </row>
    <row r="392" spans="1:12">
      <c r="A392" s="40"/>
      <c r="C392" s="40"/>
      <c r="H392" s="315"/>
      <c r="I392" s="235"/>
      <c r="J392" s="39"/>
      <c r="K392" s="37"/>
      <c r="L392" s="316"/>
    </row>
    <row r="393" spans="1:12">
      <c r="A393" s="40"/>
      <c r="C393" s="40"/>
      <c r="H393" s="315"/>
      <c r="I393" s="235"/>
      <c r="J393" s="39"/>
      <c r="K393" s="37"/>
      <c r="L393" s="316"/>
    </row>
    <row r="394" spans="1:12">
      <c r="A394" s="40"/>
      <c r="C394" s="40"/>
      <c r="H394" s="315"/>
      <c r="I394" s="235"/>
      <c r="J394" s="39"/>
      <c r="K394" s="37"/>
      <c r="L394" s="316"/>
    </row>
    <row r="395" spans="1:12">
      <c r="A395" s="40"/>
      <c r="C395" s="40"/>
      <c r="H395" s="315"/>
      <c r="I395" s="235"/>
      <c r="J395" s="39"/>
      <c r="K395" s="37"/>
      <c r="L395" s="316"/>
    </row>
    <row r="396" spans="1:12">
      <c r="A396" s="40"/>
      <c r="C396" s="40"/>
      <c r="H396" s="315"/>
      <c r="I396" s="235"/>
      <c r="J396" s="39"/>
      <c r="K396" s="37"/>
      <c r="L396" s="316"/>
    </row>
    <row r="397" spans="1:12">
      <c r="A397" s="40"/>
      <c r="C397" s="40"/>
      <c r="H397" s="315"/>
      <c r="I397" s="235"/>
      <c r="J397" s="39"/>
      <c r="K397" s="37"/>
      <c r="L397" s="316"/>
    </row>
    <row r="398" spans="1:12">
      <c r="A398" s="40"/>
      <c r="C398" s="40"/>
      <c r="H398" s="315"/>
      <c r="I398" s="235"/>
      <c r="J398" s="39"/>
      <c r="K398" s="37"/>
      <c r="L398" s="316"/>
    </row>
    <row r="399" spans="1:12">
      <c r="A399" s="40"/>
      <c r="C399" s="40"/>
      <c r="H399" s="315"/>
      <c r="I399" s="235"/>
      <c r="J399" s="39"/>
      <c r="K399" s="37"/>
      <c r="L399" s="316"/>
    </row>
    <row r="400" spans="1:12">
      <c r="A400" s="40"/>
      <c r="C400" s="40"/>
      <c r="H400" s="315"/>
      <c r="I400" s="235"/>
      <c r="J400" s="39"/>
      <c r="K400" s="37"/>
      <c r="L400" s="316"/>
    </row>
    <row r="401" spans="1:12">
      <c r="A401" s="40"/>
      <c r="C401" s="40"/>
      <c r="H401" s="315"/>
      <c r="I401" s="235"/>
      <c r="J401" s="39"/>
      <c r="K401" s="37"/>
      <c r="L401" s="316"/>
    </row>
    <row r="402" spans="1:12">
      <c r="A402" s="40"/>
      <c r="C402" s="40"/>
      <c r="H402" s="315"/>
      <c r="I402" s="235"/>
      <c r="J402" s="39"/>
      <c r="K402" s="37"/>
      <c r="L402" s="316"/>
    </row>
    <row r="403" spans="1:12">
      <c r="A403" s="40"/>
      <c r="C403" s="40"/>
      <c r="H403" s="315"/>
      <c r="I403" s="235"/>
      <c r="J403" s="39"/>
      <c r="K403" s="37"/>
      <c r="L403" s="316"/>
    </row>
    <row r="404" spans="1:12">
      <c r="A404" s="40"/>
      <c r="C404" s="40"/>
      <c r="H404" s="315"/>
      <c r="I404" s="235"/>
      <c r="J404" s="39"/>
      <c r="K404" s="37"/>
      <c r="L404" s="316"/>
    </row>
    <row r="405" spans="1:12">
      <c r="A405" s="40"/>
      <c r="C405" s="40"/>
      <c r="H405" s="315"/>
      <c r="I405" s="235"/>
      <c r="J405" s="39"/>
      <c r="K405" s="37"/>
      <c r="L405" s="316"/>
    </row>
    <row r="406" spans="1:12">
      <c r="A406" s="40"/>
      <c r="C406" s="40"/>
      <c r="H406" s="315"/>
      <c r="I406" s="235"/>
      <c r="J406" s="39"/>
      <c r="K406" s="37"/>
      <c r="L406" s="316"/>
    </row>
    <row r="407" spans="1:12">
      <c r="A407" s="40"/>
      <c r="C407" s="40"/>
      <c r="H407" s="315"/>
      <c r="I407" s="235"/>
      <c r="J407" s="39"/>
      <c r="K407" s="37"/>
      <c r="L407" s="316"/>
    </row>
    <row r="408" spans="1:12">
      <c r="A408" s="40"/>
      <c r="C408" s="40"/>
      <c r="H408" s="315"/>
      <c r="I408" s="235"/>
      <c r="J408" s="39"/>
      <c r="K408" s="37"/>
      <c r="L408" s="316"/>
    </row>
    <row r="409" spans="1:12">
      <c r="A409" s="40"/>
      <c r="C409" s="40"/>
      <c r="H409" s="315"/>
      <c r="I409" s="235"/>
      <c r="J409" s="39"/>
      <c r="K409" s="37"/>
      <c r="L409" s="316"/>
    </row>
    <row r="410" spans="1:12">
      <c r="A410" s="40"/>
      <c r="C410" s="40"/>
      <c r="H410" s="315"/>
      <c r="I410" s="235"/>
      <c r="J410" s="39"/>
      <c r="K410" s="37"/>
      <c r="L410" s="316"/>
    </row>
    <row r="411" spans="1:12">
      <c r="A411" s="40"/>
      <c r="C411" s="40"/>
      <c r="H411" s="315"/>
      <c r="I411" s="235"/>
      <c r="J411" s="39"/>
      <c r="K411" s="37"/>
      <c r="L411" s="316"/>
    </row>
    <row r="412" spans="1:12">
      <c r="A412" s="40"/>
      <c r="C412" s="40"/>
      <c r="H412" s="315"/>
      <c r="I412" s="235"/>
      <c r="J412" s="39"/>
      <c r="K412" s="37"/>
      <c r="L412" s="316"/>
    </row>
    <row r="413" spans="1:12">
      <c r="A413" s="40"/>
      <c r="C413" s="40"/>
      <c r="H413" s="315"/>
      <c r="I413" s="235"/>
      <c r="J413" s="39"/>
      <c r="K413" s="37"/>
      <c r="L413" s="316"/>
    </row>
    <row r="414" spans="1:12">
      <c r="A414" s="40"/>
      <c r="C414" s="40"/>
      <c r="H414" s="315"/>
      <c r="I414" s="235"/>
      <c r="J414" s="39"/>
      <c r="K414" s="37"/>
      <c r="L414" s="316"/>
    </row>
    <row r="415" spans="1:12">
      <c r="A415" s="40"/>
      <c r="C415" s="40"/>
      <c r="H415" s="315"/>
      <c r="I415" s="235"/>
      <c r="J415" s="39"/>
      <c r="K415" s="37"/>
      <c r="L415" s="316"/>
    </row>
    <row r="416" spans="1:12">
      <c r="A416" s="40"/>
      <c r="C416" s="40"/>
      <c r="H416" s="315"/>
      <c r="I416" s="235"/>
      <c r="J416" s="39"/>
      <c r="K416" s="37"/>
      <c r="L416" s="316"/>
    </row>
    <row r="417" spans="1:12">
      <c r="A417" s="40"/>
      <c r="C417" s="40"/>
      <c r="H417" s="315"/>
      <c r="I417" s="235"/>
      <c r="J417" s="39"/>
      <c r="K417" s="37"/>
      <c r="L417" s="316"/>
    </row>
    <row r="418" spans="1:12">
      <c r="A418" s="40"/>
      <c r="C418" s="40"/>
      <c r="H418" s="315"/>
      <c r="I418" s="235"/>
      <c r="J418" s="39"/>
      <c r="K418" s="37"/>
      <c r="L418" s="316"/>
    </row>
    <row r="419" spans="1:12">
      <c r="A419" s="40"/>
      <c r="C419" s="40"/>
      <c r="H419" s="315"/>
      <c r="I419" s="235"/>
      <c r="J419" s="39"/>
      <c r="K419" s="37"/>
      <c r="L419" s="316"/>
    </row>
    <row r="420" spans="1:12">
      <c r="A420" s="40"/>
      <c r="C420" s="40"/>
      <c r="H420" s="315"/>
      <c r="I420" s="235"/>
      <c r="J420" s="39"/>
      <c r="K420" s="37"/>
      <c r="L420" s="316"/>
    </row>
    <row r="421" spans="1:12">
      <c r="A421" s="40"/>
      <c r="C421" s="40"/>
      <c r="H421" s="315"/>
      <c r="I421" s="235"/>
      <c r="J421" s="39"/>
      <c r="K421" s="37"/>
      <c r="L421" s="316"/>
    </row>
    <row r="422" spans="1:12">
      <c r="A422" s="40"/>
      <c r="C422" s="40"/>
      <c r="H422" s="315"/>
      <c r="I422" s="235"/>
      <c r="J422" s="39"/>
      <c r="K422" s="37"/>
      <c r="L422" s="316"/>
    </row>
    <row r="423" spans="1:12">
      <c r="A423" s="40"/>
      <c r="C423" s="40"/>
      <c r="H423" s="315"/>
      <c r="I423" s="235"/>
      <c r="J423" s="39"/>
      <c r="K423" s="37"/>
      <c r="L423" s="316"/>
    </row>
    <row r="424" spans="1:12">
      <c r="A424" s="40"/>
      <c r="C424" s="40"/>
      <c r="H424" s="315"/>
      <c r="I424" s="235"/>
      <c r="J424" s="39"/>
      <c r="K424" s="37"/>
      <c r="L424" s="316"/>
    </row>
    <row r="425" spans="1:12">
      <c r="A425" s="40"/>
      <c r="C425" s="40"/>
      <c r="H425" s="315"/>
      <c r="I425" s="235"/>
      <c r="J425" s="39"/>
      <c r="K425" s="37"/>
      <c r="L425" s="316"/>
    </row>
    <row r="426" spans="1:12">
      <c r="A426" s="40"/>
      <c r="C426" s="40"/>
      <c r="H426" s="315"/>
      <c r="I426" s="235"/>
      <c r="J426" s="39"/>
      <c r="K426" s="37"/>
      <c r="L426" s="316"/>
    </row>
    <row r="427" spans="1:12">
      <c r="A427" s="40"/>
      <c r="C427" s="40"/>
      <c r="H427" s="315"/>
      <c r="I427" s="235"/>
      <c r="J427" s="39"/>
      <c r="K427" s="37"/>
      <c r="L427" s="316"/>
    </row>
    <row r="428" spans="1:12">
      <c r="A428" s="40"/>
      <c r="C428" s="40"/>
      <c r="H428" s="315"/>
      <c r="I428" s="235"/>
      <c r="J428" s="39"/>
      <c r="K428" s="37"/>
      <c r="L428" s="316"/>
    </row>
    <row r="429" spans="1:12">
      <c r="A429" s="40"/>
      <c r="C429" s="40"/>
      <c r="H429" s="315"/>
      <c r="I429" s="235"/>
      <c r="J429" s="39"/>
      <c r="K429" s="37"/>
      <c r="L429" s="316"/>
    </row>
    <row r="430" spans="1:12">
      <c r="A430" s="40"/>
      <c r="C430" s="40"/>
      <c r="H430" s="315"/>
      <c r="I430" s="235"/>
      <c r="J430" s="39"/>
      <c r="K430" s="37"/>
      <c r="L430" s="316"/>
    </row>
    <row r="431" spans="1:12">
      <c r="A431" s="40"/>
      <c r="C431" s="40"/>
      <c r="H431" s="315"/>
      <c r="I431" s="235"/>
      <c r="J431" s="39"/>
      <c r="K431" s="37"/>
      <c r="L431" s="316"/>
    </row>
    <row r="432" spans="1:12">
      <c r="A432" s="40"/>
      <c r="C432" s="40"/>
      <c r="H432" s="315"/>
      <c r="I432" s="235"/>
      <c r="J432" s="39"/>
      <c r="K432" s="37"/>
      <c r="L432" s="316"/>
    </row>
    <row r="433" spans="1:12">
      <c r="A433" s="40"/>
      <c r="C433" s="40"/>
      <c r="H433" s="315"/>
      <c r="I433" s="235"/>
      <c r="J433" s="39"/>
      <c r="K433" s="37"/>
      <c r="L433" s="316"/>
    </row>
    <row r="434" spans="1:12">
      <c r="A434" s="40"/>
      <c r="C434" s="40"/>
      <c r="H434" s="315"/>
      <c r="I434" s="235"/>
      <c r="J434" s="39"/>
      <c r="K434" s="37"/>
      <c r="L434" s="316"/>
    </row>
    <row r="435" spans="1:12">
      <c r="A435" s="40"/>
      <c r="C435" s="40"/>
      <c r="H435" s="315"/>
      <c r="I435" s="235"/>
      <c r="J435" s="39"/>
      <c r="K435" s="37"/>
      <c r="L435" s="316"/>
    </row>
    <row r="436" spans="1:12">
      <c r="A436" s="40"/>
      <c r="C436" s="40"/>
      <c r="H436" s="315"/>
      <c r="I436" s="235"/>
      <c r="J436" s="39"/>
      <c r="K436" s="37"/>
      <c r="L436" s="316"/>
    </row>
    <row r="437" spans="1:12">
      <c r="A437" s="40"/>
      <c r="C437" s="40"/>
      <c r="H437" s="315"/>
      <c r="I437" s="235"/>
      <c r="J437" s="39"/>
      <c r="K437" s="37"/>
      <c r="L437" s="316"/>
    </row>
    <row r="438" spans="1:12">
      <c r="A438" s="40"/>
      <c r="C438" s="40"/>
      <c r="H438" s="315"/>
      <c r="I438" s="235"/>
      <c r="J438" s="39"/>
      <c r="K438" s="37"/>
      <c r="L438" s="316"/>
    </row>
    <row r="439" spans="1:12">
      <c r="A439" s="40"/>
      <c r="C439" s="40"/>
      <c r="H439" s="315"/>
      <c r="I439" s="235"/>
      <c r="J439" s="39"/>
      <c r="K439" s="37"/>
      <c r="L439" s="316"/>
    </row>
    <row r="440" spans="1:12">
      <c r="A440" s="40"/>
      <c r="C440" s="40"/>
      <c r="H440" s="315"/>
      <c r="I440" s="235"/>
      <c r="J440" s="39"/>
      <c r="K440" s="37"/>
      <c r="L440" s="316"/>
    </row>
    <row r="441" spans="1:12">
      <c r="A441" s="40"/>
      <c r="C441" s="40"/>
      <c r="H441" s="315"/>
      <c r="I441" s="235"/>
      <c r="J441" s="39"/>
      <c r="K441" s="37"/>
      <c r="L441" s="316"/>
    </row>
    <row r="442" spans="1:12">
      <c r="A442" s="40"/>
      <c r="C442" s="40"/>
      <c r="H442" s="315"/>
      <c r="I442" s="235"/>
      <c r="J442" s="39"/>
      <c r="K442" s="37"/>
      <c r="L442" s="316"/>
    </row>
    <row r="443" spans="1:12">
      <c r="A443" s="40"/>
      <c r="C443" s="40"/>
      <c r="H443" s="315"/>
      <c r="I443" s="235"/>
      <c r="J443" s="39"/>
      <c r="K443" s="37"/>
      <c r="L443" s="316"/>
    </row>
    <row r="444" spans="1:12">
      <c r="A444" s="40"/>
      <c r="C444" s="40"/>
      <c r="H444" s="315"/>
      <c r="I444" s="235"/>
      <c r="J444" s="39"/>
      <c r="K444" s="37"/>
      <c r="L444" s="316"/>
    </row>
    <row r="445" spans="1:12">
      <c r="A445" s="40"/>
      <c r="C445" s="40"/>
      <c r="H445" s="315"/>
      <c r="I445" s="235"/>
      <c r="J445" s="39"/>
      <c r="K445" s="37"/>
      <c r="L445" s="316"/>
    </row>
    <row r="446" spans="1:12">
      <c r="A446" s="40"/>
      <c r="C446" s="40"/>
      <c r="H446" s="315"/>
      <c r="I446" s="235"/>
      <c r="J446" s="39"/>
      <c r="K446" s="37"/>
      <c r="L446" s="316"/>
    </row>
    <row r="447" spans="1:12">
      <c r="A447" s="40"/>
      <c r="C447" s="40"/>
      <c r="H447" s="315"/>
      <c r="I447" s="235"/>
      <c r="J447" s="39"/>
      <c r="K447" s="37"/>
      <c r="L447" s="316"/>
    </row>
    <row r="448" spans="1:12">
      <c r="A448" s="40"/>
      <c r="C448" s="40"/>
      <c r="H448" s="315"/>
      <c r="I448" s="235"/>
      <c r="J448" s="39"/>
      <c r="K448" s="37"/>
      <c r="L448" s="316"/>
    </row>
    <row r="449" spans="1:12">
      <c r="A449" s="40"/>
      <c r="C449" s="40"/>
      <c r="H449" s="315"/>
      <c r="I449" s="235"/>
      <c r="J449" s="39"/>
      <c r="K449" s="37"/>
      <c r="L449" s="316"/>
    </row>
    <row r="450" spans="1:12">
      <c r="A450" s="40"/>
      <c r="C450" s="40"/>
      <c r="H450" s="315"/>
      <c r="I450" s="235"/>
      <c r="J450" s="39"/>
      <c r="K450" s="37"/>
      <c r="L450" s="316"/>
    </row>
    <row r="451" spans="1:12">
      <c r="A451" s="40"/>
      <c r="C451" s="40"/>
      <c r="H451" s="315"/>
      <c r="I451" s="235"/>
      <c r="J451" s="39"/>
      <c r="K451" s="37"/>
      <c r="L451" s="316"/>
    </row>
    <row r="452" spans="1:12">
      <c r="A452" s="40"/>
      <c r="C452" s="40"/>
      <c r="H452" s="315"/>
      <c r="I452" s="235"/>
      <c r="J452" s="39"/>
      <c r="K452" s="37"/>
      <c r="L452" s="316"/>
    </row>
    <row r="453" spans="1:12">
      <c r="A453" s="40"/>
      <c r="C453" s="40"/>
      <c r="H453" s="315"/>
      <c r="I453" s="235"/>
      <c r="J453" s="39"/>
      <c r="K453" s="37"/>
      <c r="L453" s="316"/>
    </row>
    <row r="454" spans="1:12">
      <c r="A454" s="40"/>
      <c r="C454" s="40"/>
      <c r="H454" s="315"/>
      <c r="I454" s="235"/>
      <c r="J454" s="39"/>
      <c r="K454" s="37"/>
      <c r="L454" s="316"/>
    </row>
    <row r="455" spans="1:12">
      <c r="A455" s="40"/>
      <c r="C455" s="40"/>
      <c r="H455" s="315"/>
      <c r="I455" s="235"/>
      <c r="J455" s="39"/>
      <c r="K455" s="37"/>
      <c r="L455" s="316"/>
    </row>
    <row r="456" spans="1:12">
      <c r="A456" s="40"/>
      <c r="C456" s="40"/>
      <c r="H456" s="315"/>
      <c r="I456" s="235"/>
      <c r="J456" s="39"/>
      <c r="K456" s="37"/>
      <c r="L456" s="316"/>
    </row>
    <row r="457" spans="1:12">
      <c r="A457" s="40"/>
      <c r="C457" s="40"/>
      <c r="H457" s="315"/>
      <c r="I457" s="235"/>
      <c r="J457" s="39"/>
      <c r="K457" s="37"/>
      <c r="L457" s="316"/>
    </row>
    <row r="458" spans="1:12">
      <c r="A458" s="40"/>
      <c r="C458" s="40"/>
      <c r="H458" s="315"/>
      <c r="I458" s="235"/>
      <c r="J458" s="39"/>
      <c r="K458" s="37"/>
      <c r="L458" s="316"/>
    </row>
    <row r="459" spans="1:12">
      <c r="A459" s="40"/>
      <c r="C459" s="40"/>
      <c r="H459" s="315"/>
      <c r="I459" s="235"/>
      <c r="J459" s="39"/>
      <c r="K459" s="37"/>
      <c r="L459" s="316"/>
    </row>
    <row r="460" spans="1:12">
      <c r="A460" s="40"/>
      <c r="C460" s="40"/>
      <c r="H460" s="315"/>
      <c r="I460" s="235"/>
      <c r="J460" s="39"/>
      <c r="K460" s="37"/>
      <c r="L460" s="316"/>
    </row>
    <row r="461" spans="1:12">
      <c r="A461" s="40"/>
      <c r="C461" s="40"/>
      <c r="H461" s="315"/>
      <c r="I461" s="235"/>
      <c r="J461" s="39"/>
      <c r="K461" s="37"/>
      <c r="L461" s="316"/>
    </row>
    <row r="462" spans="1:12">
      <c r="A462" s="40"/>
      <c r="C462" s="40"/>
      <c r="H462" s="315"/>
      <c r="I462" s="235"/>
      <c r="J462" s="39"/>
      <c r="K462" s="37"/>
      <c r="L462" s="316"/>
    </row>
    <row r="463" spans="1:12">
      <c r="A463" s="40"/>
      <c r="C463" s="40"/>
      <c r="H463" s="315"/>
      <c r="I463" s="235"/>
      <c r="J463" s="39"/>
      <c r="K463" s="37"/>
      <c r="L463" s="316"/>
    </row>
    <row r="464" spans="1:12">
      <c r="A464" s="40"/>
      <c r="C464" s="40"/>
      <c r="H464" s="315"/>
      <c r="I464" s="235"/>
      <c r="J464" s="39"/>
      <c r="K464" s="37"/>
      <c r="L464" s="316"/>
    </row>
    <row r="465" spans="1:12">
      <c r="A465" s="40"/>
      <c r="C465" s="40"/>
      <c r="H465" s="315"/>
      <c r="I465" s="235"/>
      <c r="J465" s="39"/>
      <c r="K465" s="37"/>
      <c r="L465" s="316"/>
    </row>
    <row r="466" spans="1:12">
      <c r="A466" s="40"/>
      <c r="C466" s="40"/>
      <c r="H466" s="315"/>
      <c r="I466" s="235"/>
      <c r="J466" s="39"/>
      <c r="K466" s="37"/>
      <c r="L466" s="316"/>
    </row>
    <row r="467" spans="1:12">
      <c r="A467" s="40"/>
      <c r="C467" s="40"/>
      <c r="H467" s="315"/>
      <c r="I467" s="235"/>
      <c r="J467" s="39"/>
      <c r="K467" s="37"/>
      <c r="L467" s="316"/>
    </row>
    <row r="468" spans="1:12">
      <c r="A468" s="40"/>
      <c r="C468" s="40"/>
      <c r="H468" s="315"/>
      <c r="I468" s="235"/>
      <c r="J468" s="39"/>
      <c r="K468" s="37"/>
      <c r="L468" s="316"/>
    </row>
    <row r="469" spans="1:12">
      <c r="A469" s="40"/>
      <c r="C469" s="40"/>
      <c r="H469" s="315"/>
      <c r="I469" s="235"/>
      <c r="J469" s="39"/>
      <c r="K469" s="37"/>
      <c r="L469" s="316"/>
    </row>
    <row r="470" spans="1:12">
      <c r="A470" s="40"/>
      <c r="C470" s="40"/>
      <c r="H470" s="315"/>
      <c r="I470" s="235"/>
      <c r="J470" s="39"/>
      <c r="K470" s="37"/>
      <c r="L470" s="316"/>
    </row>
    <row r="471" spans="1:12">
      <c r="A471" s="40"/>
      <c r="C471" s="40"/>
      <c r="H471" s="315"/>
      <c r="I471" s="235"/>
      <c r="J471" s="39"/>
      <c r="K471" s="37"/>
      <c r="L471" s="316"/>
    </row>
    <row r="472" spans="1:12">
      <c r="A472" s="40"/>
      <c r="C472" s="40"/>
      <c r="H472" s="315"/>
      <c r="I472" s="235"/>
      <c r="J472" s="39"/>
      <c r="K472" s="37"/>
      <c r="L472" s="316"/>
    </row>
    <row r="473" spans="1:12">
      <c r="A473" s="40"/>
      <c r="C473" s="40"/>
      <c r="H473" s="315"/>
      <c r="I473" s="235"/>
      <c r="J473" s="39"/>
      <c r="K473" s="37"/>
      <c r="L473" s="316"/>
    </row>
    <row r="474" spans="1:12">
      <c r="A474" s="40"/>
      <c r="C474" s="40"/>
      <c r="H474" s="315"/>
      <c r="I474" s="235"/>
      <c r="J474" s="39"/>
      <c r="K474" s="37"/>
      <c r="L474" s="316"/>
    </row>
    <row r="475" spans="1:12">
      <c r="A475" s="40"/>
      <c r="C475" s="40"/>
      <c r="H475" s="315"/>
      <c r="I475" s="235"/>
      <c r="J475" s="39"/>
      <c r="K475" s="37"/>
      <c r="L475" s="316"/>
    </row>
    <row r="476" spans="1:12">
      <c r="A476" s="40"/>
      <c r="C476" s="40"/>
      <c r="H476" s="315"/>
      <c r="I476" s="235"/>
      <c r="J476" s="39"/>
      <c r="K476" s="37"/>
      <c r="L476" s="316"/>
    </row>
    <row r="477" spans="1:12">
      <c r="A477" s="40"/>
      <c r="C477" s="40"/>
      <c r="H477" s="315"/>
      <c r="I477" s="235"/>
      <c r="J477" s="39"/>
      <c r="K477" s="37"/>
      <c r="L477" s="316"/>
    </row>
    <row r="478" spans="1:12">
      <c r="A478" s="40"/>
      <c r="C478" s="40"/>
      <c r="H478" s="315"/>
      <c r="I478" s="235"/>
      <c r="J478" s="39"/>
      <c r="K478" s="37"/>
      <c r="L478" s="316"/>
    </row>
    <row r="479" spans="1:12">
      <c r="A479" s="40"/>
      <c r="C479" s="40"/>
      <c r="H479" s="315"/>
      <c r="I479" s="235"/>
      <c r="J479" s="39"/>
      <c r="K479" s="37"/>
      <c r="L479" s="316"/>
    </row>
    <row r="480" spans="1:12">
      <c r="A480" s="40"/>
      <c r="C480" s="40"/>
      <c r="H480" s="315"/>
      <c r="I480" s="235"/>
      <c r="J480" s="39"/>
      <c r="K480" s="37"/>
      <c r="L480" s="316"/>
    </row>
    <row r="481" spans="1:12">
      <c r="A481" s="40"/>
      <c r="C481" s="40"/>
      <c r="H481" s="315"/>
      <c r="I481" s="235"/>
      <c r="J481" s="39"/>
      <c r="K481" s="37"/>
      <c r="L481" s="316"/>
    </row>
    <row r="482" spans="1:12">
      <c r="A482" s="40"/>
      <c r="C482" s="40"/>
      <c r="H482" s="315"/>
      <c r="I482" s="235"/>
      <c r="J482" s="39"/>
      <c r="K482" s="37"/>
      <c r="L482" s="316"/>
    </row>
    <row r="483" spans="1:12">
      <c r="A483" s="40"/>
      <c r="C483" s="40"/>
      <c r="H483" s="315"/>
      <c r="I483" s="235"/>
      <c r="J483" s="39"/>
      <c r="K483" s="37"/>
      <c r="L483" s="316"/>
    </row>
    <row r="484" spans="1:12">
      <c r="A484" s="40"/>
      <c r="C484" s="40"/>
      <c r="H484" s="315"/>
      <c r="I484" s="235"/>
      <c r="J484" s="39"/>
      <c r="K484" s="37"/>
      <c r="L484" s="316"/>
    </row>
    <row r="485" spans="1:12">
      <c r="A485" s="40"/>
      <c r="C485" s="40"/>
      <c r="H485" s="315"/>
      <c r="I485" s="235"/>
      <c r="J485" s="39"/>
      <c r="K485" s="37"/>
      <c r="L485" s="316"/>
    </row>
    <row r="486" spans="1:12">
      <c r="A486" s="40"/>
      <c r="C486" s="40"/>
      <c r="H486" s="315"/>
      <c r="I486" s="235"/>
      <c r="J486" s="39"/>
      <c r="K486" s="37"/>
      <c r="L486" s="316"/>
    </row>
    <row r="487" spans="1:12">
      <c r="A487" s="40"/>
      <c r="C487" s="40"/>
      <c r="H487" s="315"/>
      <c r="I487" s="235"/>
      <c r="J487" s="39"/>
      <c r="K487" s="37"/>
      <c r="L487" s="316"/>
    </row>
    <row r="488" spans="1:12">
      <c r="A488" s="40"/>
      <c r="C488" s="40"/>
      <c r="H488" s="315"/>
      <c r="I488" s="235"/>
      <c r="J488" s="39"/>
      <c r="K488" s="37"/>
      <c r="L488" s="316"/>
    </row>
    <row r="489" spans="1:12">
      <c r="A489" s="40"/>
      <c r="C489" s="40"/>
      <c r="H489" s="315"/>
      <c r="I489" s="235"/>
      <c r="J489" s="39"/>
      <c r="K489" s="37"/>
      <c r="L489" s="316"/>
    </row>
    <row r="490" spans="1:12">
      <c r="A490" s="40"/>
      <c r="C490" s="40"/>
      <c r="H490" s="315"/>
      <c r="I490" s="235"/>
      <c r="J490" s="39"/>
      <c r="K490" s="37"/>
      <c r="L490" s="316"/>
    </row>
    <row r="491" spans="1:12">
      <c r="A491" s="40"/>
      <c r="C491" s="40"/>
      <c r="H491" s="315"/>
      <c r="I491" s="235"/>
      <c r="J491" s="39"/>
      <c r="K491" s="37"/>
      <c r="L491" s="316"/>
    </row>
    <row r="492" spans="1:12">
      <c r="A492" s="40"/>
      <c r="C492" s="40"/>
      <c r="H492" s="315"/>
      <c r="I492" s="235"/>
      <c r="J492" s="39"/>
      <c r="K492" s="37"/>
      <c r="L492" s="316"/>
    </row>
    <row r="493" spans="1:12">
      <c r="A493" s="40"/>
      <c r="C493" s="40"/>
      <c r="H493" s="315"/>
      <c r="I493" s="235"/>
      <c r="J493" s="39"/>
      <c r="K493" s="37"/>
      <c r="L493" s="316"/>
    </row>
    <row r="494" spans="1:12">
      <c r="A494" s="40"/>
      <c r="C494" s="40"/>
      <c r="H494" s="315"/>
      <c r="I494" s="235"/>
      <c r="J494" s="39"/>
      <c r="K494" s="37"/>
      <c r="L494" s="316"/>
    </row>
    <row r="495" spans="1:12">
      <c r="A495" s="40"/>
      <c r="C495" s="40"/>
      <c r="H495" s="315"/>
      <c r="I495" s="235"/>
      <c r="J495" s="39"/>
      <c r="K495" s="37"/>
      <c r="L495" s="316"/>
    </row>
    <row r="496" spans="1:12">
      <c r="A496" s="40"/>
      <c r="C496" s="40"/>
      <c r="H496" s="315"/>
      <c r="I496" s="235"/>
      <c r="J496" s="39"/>
      <c r="K496" s="37"/>
      <c r="L496" s="316"/>
    </row>
    <row r="497" spans="1:12">
      <c r="A497" s="40"/>
      <c r="C497" s="40"/>
      <c r="H497" s="315"/>
      <c r="I497" s="235"/>
      <c r="J497" s="39"/>
      <c r="K497" s="37"/>
      <c r="L497" s="316"/>
    </row>
    <row r="498" spans="1:12">
      <c r="A498" s="40"/>
      <c r="C498" s="40"/>
      <c r="H498" s="315"/>
      <c r="I498" s="235"/>
      <c r="J498" s="39"/>
      <c r="K498" s="37"/>
      <c r="L498" s="316"/>
    </row>
    <row r="499" spans="1:12">
      <c r="A499" s="40"/>
      <c r="C499" s="40"/>
      <c r="H499" s="315"/>
      <c r="I499" s="235"/>
      <c r="J499" s="39"/>
      <c r="K499" s="37"/>
      <c r="L499" s="316"/>
    </row>
    <row r="500" spans="1:12">
      <c r="A500" s="40"/>
      <c r="C500" s="40"/>
      <c r="H500" s="315"/>
      <c r="I500" s="235"/>
      <c r="J500" s="39"/>
      <c r="K500" s="37"/>
      <c r="L500" s="316"/>
    </row>
    <row r="501" spans="1:12">
      <c r="A501" s="40"/>
      <c r="C501" s="40"/>
      <c r="H501" s="315"/>
      <c r="I501" s="235"/>
      <c r="J501" s="39"/>
      <c r="K501" s="37"/>
      <c r="L501" s="316"/>
    </row>
    <row r="502" spans="1:12">
      <c r="A502" s="40"/>
      <c r="C502" s="40"/>
      <c r="H502" s="315"/>
      <c r="I502" s="235"/>
      <c r="J502" s="39"/>
      <c r="K502" s="37"/>
      <c r="L502" s="316"/>
    </row>
    <row r="503" spans="1:12">
      <c r="A503" s="40"/>
      <c r="C503" s="40"/>
      <c r="H503" s="315"/>
      <c r="I503" s="235"/>
      <c r="J503" s="39"/>
      <c r="K503" s="37"/>
      <c r="L503" s="316"/>
    </row>
    <row r="504" spans="1:12">
      <c r="A504" s="40"/>
      <c r="C504" s="40"/>
      <c r="H504" s="315"/>
      <c r="I504" s="235"/>
      <c r="J504" s="39"/>
      <c r="K504" s="37"/>
      <c r="L504" s="316"/>
    </row>
    <row r="505" spans="1:12">
      <c r="A505" s="40"/>
      <c r="C505" s="40"/>
      <c r="H505" s="315"/>
      <c r="I505" s="235"/>
      <c r="J505" s="39"/>
      <c r="K505" s="37"/>
      <c r="L505" s="316"/>
    </row>
    <row r="506" spans="1:12">
      <c r="A506" s="40"/>
      <c r="C506" s="40"/>
      <c r="H506" s="315"/>
      <c r="I506" s="235"/>
      <c r="J506" s="39"/>
      <c r="K506" s="37"/>
      <c r="L506" s="316"/>
    </row>
    <row r="507" spans="1:12">
      <c r="A507" s="40"/>
      <c r="C507" s="40"/>
      <c r="H507" s="315"/>
      <c r="I507" s="235"/>
      <c r="J507" s="39"/>
      <c r="K507" s="37"/>
      <c r="L507" s="316"/>
    </row>
    <row r="508" spans="1:12">
      <c r="A508" s="40"/>
      <c r="C508" s="40"/>
      <c r="H508" s="315"/>
      <c r="I508" s="235"/>
      <c r="J508" s="39"/>
      <c r="K508" s="37"/>
      <c r="L508" s="316"/>
    </row>
    <row r="509" spans="1:12">
      <c r="A509" s="40"/>
      <c r="C509" s="40"/>
      <c r="H509" s="315"/>
      <c r="I509" s="235"/>
      <c r="J509" s="39"/>
      <c r="K509" s="37"/>
      <c r="L509" s="316"/>
    </row>
    <row r="510" spans="1:12">
      <c r="A510" s="40"/>
      <c r="C510" s="40"/>
      <c r="H510" s="315"/>
      <c r="I510" s="235"/>
      <c r="J510" s="39"/>
      <c r="K510" s="37"/>
      <c r="L510" s="316"/>
    </row>
    <row r="511" spans="1:12">
      <c r="A511" s="40"/>
      <c r="C511" s="40"/>
      <c r="H511" s="315"/>
      <c r="I511" s="235"/>
      <c r="J511" s="39"/>
      <c r="K511" s="37"/>
      <c r="L511" s="316"/>
    </row>
    <row r="512" spans="1:12">
      <c r="A512" s="40"/>
      <c r="C512" s="40"/>
      <c r="H512" s="315"/>
      <c r="I512" s="235"/>
      <c r="J512" s="39"/>
      <c r="K512" s="37"/>
      <c r="L512" s="316"/>
    </row>
    <row r="513" spans="1:12">
      <c r="A513" s="40"/>
      <c r="C513" s="40"/>
      <c r="H513" s="315"/>
      <c r="I513" s="235"/>
      <c r="J513" s="39"/>
      <c r="K513" s="37"/>
      <c r="L513" s="316"/>
    </row>
    <row r="514" spans="1:12">
      <c r="A514" s="40"/>
      <c r="C514" s="40"/>
      <c r="H514" s="315"/>
      <c r="I514" s="235"/>
      <c r="J514" s="39"/>
      <c r="K514" s="37"/>
      <c r="L514" s="316"/>
    </row>
    <row r="515" spans="1:12">
      <c r="A515" s="40"/>
      <c r="C515" s="40"/>
      <c r="H515" s="315"/>
      <c r="I515" s="235"/>
      <c r="J515" s="39"/>
      <c r="K515" s="37"/>
      <c r="L515" s="316"/>
    </row>
    <row r="516" spans="1:12">
      <c r="A516" s="40"/>
      <c r="C516" s="40"/>
      <c r="H516" s="315"/>
      <c r="I516" s="235"/>
      <c r="J516" s="39"/>
      <c r="K516" s="37"/>
      <c r="L516" s="316"/>
    </row>
    <row r="517" spans="1:12">
      <c r="A517" s="40"/>
      <c r="C517" s="40"/>
      <c r="H517" s="315"/>
      <c r="I517" s="235"/>
      <c r="J517" s="39"/>
      <c r="K517" s="37"/>
      <c r="L517" s="316"/>
    </row>
    <row r="518" spans="1:12">
      <c r="A518" s="40"/>
      <c r="C518" s="40"/>
      <c r="H518" s="315"/>
      <c r="I518" s="235"/>
      <c r="J518" s="39"/>
      <c r="K518" s="37"/>
      <c r="L518" s="316"/>
    </row>
    <row r="519" spans="1:12">
      <c r="A519" s="40"/>
      <c r="C519" s="40"/>
      <c r="H519" s="315"/>
      <c r="I519" s="235"/>
      <c r="J519" s="39"/>
      <c r="K519" s="37"/>
      <c r="L519" s="316"/>
    </row>
    <row r="520" spans="1:12">
      <c r="A520" s="40"/>
      <c r="C520" s="40"/>
      <c r="H520" s="315"/>
      <c r="I520" s="235"/>
      <c r="J520" s="39"/>
      <c r="K520" s="37"/>
      <c r="L520" s="316"/>
    </row>
    <row r="521" spans="1:12">
      <c r="A521" s="40"/>
      <c r="C521" s="40"/>
      <c r="H521" s="315"/>
      <c r="I521" s="235"/>
      <c r="J521" s="39"/>
      <c r="K521" s="37"/>
      <c r="L521" s="316"/>
    </row>
    <row r="522" spans="1:12">
      <c r="A522" s="40"/>
      <c r="C522" s="40"/>
      <c r="H522" s="315"/>
      <c r="I522" s="235"/>
      <c r="J522" s="39"/>
      <c r="K522" s="37"/>
      <c r="L522" s="316"/>
    </row>
    <row r="523" spans="1:12">
      <c r="A523" s="40"/>
      <c r="C523" s="40"/>
      <c r="H523" s="315"/>
      <c r="I523" s="235"/>
      <c r="J523" s="39"/>
      <c r="K523" s="37"/>
      <c r="L523" s="316"/>
    </row>
    <row r="524" spans="1:12">
      <c r="A524" s="40"/>
      <c r="C524" s="40"/>
      <c r="H524" s="315"/>
      <c r="I524" s="235"/>
      <c r="J524" s="39"/>
      <c r="K524" s="37"/>
      <c r="L524" s="316"/>
    </row>
    <row r="525" spans="1:12">
      <c r="A525" s="40"/>
      <c r="C525" s="40"/>
      <c r="H525" s="315"/>
      <c r="I525" s="235"/>
      <c r="J525" s="39"/>
      <c r="K525" s="37"/>
      <c r="L525" s="316"/>
    </row>
    <row r="526" spans="1:12">
      <c r="A526" s="40"/>
      <c r="C526" s="40"/>
      <c r="H526" s="315"/>
      <c r="I526" s="235"/>
      <c r="J526" s="39"/>
      <c r="K526" s="37"/>
      <c r="L526" s="316"/>
    </row>
    <row r="527" spans="1:12">
      <c r="A527" s="40"/>
      <c r="C527" s="40"/>
      <c r="H527" s="315"/>
      <c r="I527" s="235"/>
      <c r="J527" s="39"/>
      <c r="K527" s="37"/>
      <c r="L527" s="316"/>
    </row>
    <row r="528" spans="1:12">
      <c r="A528" s="40"/>
      <c r="C528" s="40"/>
      <c r="H528" s="315"/>
      <c r="I528" s="235"/>
      <c r="J528" s="39"/>
      <c r="K528" s="37"/>
      <c r="L528" s="316"/>
    </row>
    <row r="529" spans="1:12">
      <c r="A529" s="40"/>
      <c r="C529" s="40"/>
      <c r="H529" s="315"/>
      <c r="I529" s="235"/>
      <c r="J529" s="39"/>
      <c r="K529" s="37"/>
      <c r="L529" s="316"/>
    </row>
    <row r="530" spans="1:12">
      <c r="A530" s="40"/>
      <c r="C530" s="40"/>
      <c r="H530" s="315"/>
      <c r="I530" s="235"/>
      <c r="J530" s="39"/>
      <c r="K530" s="37"/>
      <c r="L530" s="316"/>
    </row>
    <row r="531" spans="1:12">
      <c r="A531" s="40"/>
      <c r="C531" s="40"/>
      <c r="H531" s="315"/>
      <c r="I531" s="235"/>
      <c r="J531" s="39"/>
      <c r="K531" s="37"/>
      <c r="L531" s="316"/>
    </row>
    <row r="532" spans="1:12">
      <c r="A532" s="40"/>
      <c r="C532" s="40"/>
      <c r="H532" s="315"/>
      <c r="I532" s="235"/>
      <c r="J532" s="39"/>
      <c r="K532" s="37"/>
      <c r="L532" s="316"/>
    </row>
    <row r="533" spans="1:12">
      <c r="A533" s="40"/>
      <c r="C533" s="40"/>
      <c r="H533" s="315"/>
      <c r="I533" s="235"/>
      <c r="J533" s="39"/>
      <c r="K533" s="37"/>
      <c r="L533" s="316"/>
    </row>
    <row r="534" spans="1:12">
      <c r="A534" s="40"/>
      <c r="C534" s="40"/>
      <c r="H534" s="315"/>
      <c r="I534" s="235"/>
      <c r="J534" s="39"/>
      <c r="K534" s="37"/>
      <c r="L534" s="316"/>
    </row>
    <row r="535" spans="1:12">
      <c r="A535" s="40"/>
      <c r="C535" s="40"/>
      <c r="H535" s="315"/>
      <c r="I535" s="235"/>
      <c r="J535" s="39"/>
      <c r="K535" s="37"/>
      <c r="L535" s="316"/>
    </row>
    <row r="536" spans="1:12">
      <c r="A536" s="40"/>
      <c r="C536" s="40"/>
      <c r="H536" s="315"/>
      <c r="I536" s="235"/>
      <c r="J536" s="39"/>
      <c r="K536" s="37"/>
      <c r="L536" s="316"/>
    </row>
    <row r="537" spans="1:12">
      <c r="A537" s="40"/>
      <c r="C537" s="40"/>
      <c r="H537" s="315"/>
      <c r="I537" s="235"/>
      <c r="J537" s="39"/>
      <c r="K537" s="37"/>
      <c r="L537" s="316"/>
    </row>
    <row r="538" spans="1:12">
      <c r="A538" s="40"/>
      <c r="C538" s="40"/>
      <c r="H538" s="315"/>
      <c r="I538" s="235"/>
      <c r="J538" s="39"/>
      <c r="K538" s="37"/>
      <c r="L538" s="316"/>
    </row>
    <row r="539" spans="1:12">
      <c r="A539" s="40"/>
      <c r="C539" s="40"/>
      <c r="H539" s="315"/>
      <c r="I539" s="235"/>
      <c r="J539" s="39"/>
      <c r="K539" s="37"/>
      <c r="L539" s="316"/>
    </row>
    <row r="540" spans="1:12">
      <c r="A540" s="40"/>
      <c r="C540" s="40"/>
      <c r="H540" s="315"/>
      <c r="I540" s="235"/>
      <c r="J540" s="39"/>
      <c r="K540" s="37"/>
      <c r="L540" s="316"/>
    </row>
    <row r="541" spans="1:12">
      <c r="A541" s="40"/>
      <c r="C541" s="40"/>
      <c r="H541" s="315"/>
      <c r="I541" s="235"/>
      <c r="J541" s="39"/>
      <c r="K541" s="37"/>
      <c r="L541" s="316"/>
    </row>
    <row r="542" spans="1:12">
      <c r="A542" s="40"/>
      <c r="C542" s="40"/>
      <c r="H542" s="315"/>
      <c r="I542" s="235"/>
      <c r="J542" s="39"/>
      <c r="K542" s="37"/>
      <c r="L542" s="316"/>
    </row>
    <row r="543" spans="1:12">
      <c r="A543" s="40"/>
      <c r="C543" s="40"/>
      <c r="H543" s="315"/>
      <c r="I543" s="235"/>
      <c r="J543" s="39"/>
      <c r="K543" s="37"/>
      <c r="L543" s="316"/>
    </row>
    <row r="544" spans="1:12">
      <c r="A544" s="40"/>
      <c r="C544" s="40"/>
      <c r="H544" s="315"/>
      <c r="I544" s="235"/>
      <c r="J544" s="39"/>
      <c r="K544" s="37"/>
      <c r="L544" s="316"/>
    </row>
    <row r="545" spans="1:12">
      <c r="A545" s="40"/>
      <c r="C545" s="40"/>
      <c r="H545" s="315"/>
      <c r="I545" s="235"/>
      <c r="J545" s="39"/>
      <c r="K545" s="37"/>
      <c r="L545" s="316"/>
    </row>
    <row r="546" spans="1:12">
      <c r="A546" s="40"/>
      <c r="C546" s="40"/>
      <c r="H546" s="315"/>
      <c r="I546" s="235"/>
      <c r="J546" s="39"/>
      <c r="K546" s="37"/>
      <c r="L546" s="316"/>
    </row>
    <row r="547" spans="1:12">
      <c r="A547" s="40"/>
      <c r="C547" s="40"/>
      <c r="H547" s="315"/>
      <c r="I547" s="235"/>
      <c r="J547" s="39"/>
      <c r="K547" s="37"/>
      <c r="L547" s="316"/>
    </row>
    <row r="548" spans="1:12">
      <c r="A548" s="40"/>
      <c r="C548" s="40"/>
      <c r="H548" s="315"/>
      <c r="I548" s="235"/>
      <c r="J548" s="39"/>
      <c r="K548" s="37"/>
      <c r="L548" s="316"/>
    </row>
    <row r="549" spans="1:12">
      <c r="A549" s="40"/>
      <c r="C549" s="40"/>
      <c r="H549" s="315"/>
      <c r="I549" s="235"/>
      <c r="J549" s="39"/>
      <c r="K549" s="37"/>
      <c r="L549" s="316"/>
    </row>
    <row r="550" spans="1:12">
      <c r="A550" s="40"/>
      <c r="C550" s="40"/>
      <c r="H550" s="315"/>
      <c r="I550" s="235"/>
      <c r="J550" s="39"/>
      <c r="K550" s="37"/>
      <c r="L550" s="316"/>
    </row>
    <row r="551" spans="1:12">
      <c r="A551" s="40"/>
      <c r="C551" s="40"/>
      <c r="H551" s="315"/>
      <c r="I551" s="235"/>
      <c r="J551" s="39"/>
      <c r="K551" s="37"/>
      <c r="L551" s="316"/>
    </row>
    <row r="552" spans="1:12">
      <c r="A552" s="40"/>
      <c r="C552" s="40"/>
      <c r="H552" s="315"/>
      <c r="I552" s="235"/>
      <c r="J552" s="39"/>
      <c r="K552" s="37"/>
      <c r="L552" s="316"/>
    </row>
    <row r="553" spans="1:12">
      <c r="A553" s="40"/>
      <c r="C553" s="40"/>
      <c r="H553" s="315"/>
      <c r="I553" s="235"/>
      <c r="J553" s="39"/>
      <c r="K553" s="37"/>
      <c r="L553" s="316"/>
    </row>
    <row r="554" spans="1:12">
      <c r="A554" s="40"/>
      <c r="C554" s="40"/>
      <c r="H554" s="315"/>
      <c r="I554" s="235"/>
      <c r="J554" s="39"/>
      <c r="K554" s="37"/>
      <c r="L554" s="316"/>
    </row>
    <row r="555" spans="1:12">
      <c r="A555" s="40"/>
      <c r="C555" s="40"/>
      <c r="H555" s="315"/>
      <c r="I555" s="235"/>
      <c r="J555" s="39"/>
      <c r="K555" s="37"/>
      <c r="L555" s="316"/>
    </row>
    <row r="556" spans="1:12">
      <c r="A556" s="40"/>
      <c r="C556" s="40"/>
      <c r="H556" s="315"/>
      <c r="I556" s="235"/>
      <c r="J556" s="39"/>
      <c r="K556" s="37"/>
      <c r="L556" s="316"/>
    </row>
    <row r="557" spans="1:12">
      <c r="A557" s="40"/>
      <c r="C557" s="40"/>
      <c r="H557" s="315"/>
      <c r="I557" s="235"/>
      <c r="J557" s="39"/>
      <c r="K557" s="37"/>
      <c r="L557" s="316"/>
    </row>
    <row r="558" spans="1:12">
      <c r="A558" s="40"/>
      <c r="C558" s="40"/>
      <c r="H558" s="315"/>
      <c r="I558" s="235"/>
      <c r="J558" s="39"/>
      <c r="K558" s="37"/>
      <c r="L558" s="316"/>
    </row>
    <row r="559" spans="1:12">
      <c r="A559" s="40"/>
      <c r="C559" s="40"/>
      <c r="H559" s="315"/>
      <c r="I559" s="235"/>
      <c r="J559" s="39"/>
      <c r="K559" s="37"/>
      <c r="L559" s="316"/>
    </row>
    <row r="560" spans="1:12">
      <c r="A560" s="40"/>
      <c r="C560" s="40"/>
      <c r="H560" s="315"/>
      <c r="I560" s="235"/>
      <c r="J560" s="39"/>
      <c r="K560" s="37"/>
      <c r="L560" s="316"/>
    </row>
    <row r="561" spans="1:12">
      <c r="A561" s="40"/>
      <c r="C561" s="40"/>
      <c r="H561" s="315"/>
      <c r="I561" s="235"/>
      <c r="J561" s="39"/>
      <c r="K561" s="37"/>
      <c r="L561" s="316"/>
    </row>
    <row r="562" spans="1:12">
      <c r="A562" s="40"/>
      <c r="C562" s="40"/>
      <c r="H562" s="315"/>
      <c r="I562" s="235"/>
      <c r="J562" s="39"/>
      <c r="K562" s="37"/>
      <c r="L562" s="316"/>
    </row>
    <row r="563" spans="1:12">
      <c r="A563" s="40"/>
      <c r="C563" s="40"/>
      <c r="H563" s="315"/>
      <c r="I563" s="235"/>
      <c r="J563" s="39"/>
      <c r="K563" s="37"/>
      <c r="L563" s="316"/>
    </row>
    <row r="564" spans="1:12">
      <c r="A564" s="40"/>
      <c r="C564" s="40"/>
      <c r="H564" s="315"/>
      <c r="I564" s="235"/>
      <c r="J564" s="39"/>
      <c r="K564" s="37"/>
      <c r="L564" s="316"/>
    </row>
    <row r="565" spans="1:12">
      <c r="A565" s="40"/>
      <c r="C565" s="40"/>
      <c r="H565" s="315"/>
      <c r="I565" s="235"/>
      <c r="J565" s="39"/>
      <c r="K565" s="37"/>
      <c r="L565" s="316"/>
    </row>
    <row r="566" spans="1:12">
      <c r="A566" s="40"/>
      <c r="C566" s="40"/>
      <c r="H566" s="315"/>
      <c r="I566" s="235"/>
      <c r="J566" s="39"/>
      <c r="K566" s="37"/>
      <c r="L566" s="316"/>
    </row>
    <row r="567" spans="1:12">
      <c r="A567" s="40"/>
      <c r="C567" s="40"/>
      <c r="H567" s="315"/>
      <c r="I567" s="235"/>
      <c r="J567" s="39"/>
      <c r="K567" s="37"/>
      <c r="L567" s="316"/>
    </row>
    <row r="568" spans="1:12">
      <c r="A568" s="40"/>
      <c r="C568" s="40"/>
      <c r="H568" s="315"/>
      <c r="I568" s="235"/>
      <c r="J568" s="39"/>
      <c r="K568" s="37"/>
      <c r="L568" s="316"/>
    </row>
    <row r="569" spans="1:12">
      <c r="A569" s="40"/>
      <c r="C569" s="40"/>
      <c r="H569" s="315"/>
      <c r="I569" s="235"/>
      <c r="J569" s="39"/>
      <c r="K569" s="37"/>
      <c r="L569" s="316"/>
    </row>
    <row r="570" spans="1:12">
      <c r="A570" s="40"/>
      <c r="C570" s="40"/>
      <c r="H570" s="315"/>
      <c r="I570" s="235"/>
      <c r="J570" s="39"/>
      <c r="K570" s="37"/>
      <c r="L570" s="316"/>
    </row>
    <row r="571" spans="1:12">
      <c r="A571" s="40"/>
      <c r="C571" s="40"/>
      <c r="H571" s="315"/>
      <c r="I571" s="235"/>
      <c r="J571" s="39"/>
      <c r="K571" s="37"/>
      <c r="L571" s="316"/>
    </row>
    <row r="572" spans="1:12">
      <c r="A572" s="40"/>
      <c r="C572" s="40"/>
      <c r="H572" s="315"/>
      <c r="I572" s="235"/>
      <c r="J572" s="39"/>
      <c r="K572" s="37"/>
      <c r="L572" s="316"/>
    </row>
    <row r="573" spans="1:12">
      <c r="A573" s="40"/>
      <c r="C573" s="40"/>
      <c r="H573" s="315"/>
      <c r="I573" s="235"/>
      <c r="J573" s="39"/>
      <c r="K573" s="37"/>
      <c r="L573" s="316"/>
    </row>
    <row r="574" spans="1:12">
      <c r="A574" s="40"/>
      <c r="C574" s="40"/>
      <c r="H574" s="315"/>
      <c r="I574" s="235"/>
      <c r="J574" s="39"/>
      <c r="K574" s="37"/>
      <c r="L574" s="316"/>
    </row>
    <row r="575" spans="1:12">
      <c r="A575" s="40"/>
      <c r="C575" s="40"/>
      <c r="H575" s="315"/>
      <c r="I575" s="235"/>
      <c r="J575" s="39"/>
      <c r="K575" s="37"/>
      <c r="L575" s="316"/>
    </row>
    <row r="576" spans="1:12">
      <c r="A576" s="40"/>
      <c r="C576" s="40"/>
      <c r="H576" s="315"/>
      <c r="I576" s="235"/>
      <c r="J576" s="39"/>
      <c r="K576" s="37"/>
      <c r="L576" s="316"/>
    </row>
    <row r="577" spans="1:12">
      <c r="A577" s="40"/>
      <c r="C577" s="40"/>
      <c r="H577" s="315"/>
      <c r="I577" s="235"/>
      <c r="J577" s="39"/>
      <c r="K577" s="37"/>
      <c r="L577" s="316"/>
    </row>
    <row r="578" spans="1:12">
      <c r="A578" s="40"/>
      <c r="C578" s="40"/>
      <c r="H578" s="315"/>
      <c r="I578" s="235"/>
      <c r="J578" s="39"/>
      <c r="K578" s="37"/>
      <c r="L578" s="316"/>
    </row>
    <row r="579" spans="1:12">
      <c r="A579" s="40"/>
      <c r="C579" s="40"/>
      <c r="H579" s="315"/>
      <c r="I579" s="235"/>
      <c r="J579" s="39"/>
      <c r="K579" s="37"/>
      <c r="L579" s="316"/>
    </row>
    <row r="580" spans="1:12">
      <c r="A580" s="40"/>
      <c r="C580" s="40"/>
      <c r="H580" s="315"/>
      <c r="I580" s="235"/>
      <c r="J580" s="39"/>
      <c r="K580" s="37"/>
      <c r="L580" s="316"/>
    </row>
    <row r="581" spans="1:12">
      <c r="A581" s="40"/>
      <c r="C581" s="40"/>
      <c r="H581" s="315"/>
      <c r="I581" s="235"/>
      <c r="J581" s="39"/>
      <c r="K581" s="37"/>
      <c r="L581" s="316"/>
    </row>
    <row r="582" spans="1:12">
      <c r="A582" s="40"/>
      <c r="C582" s="40"/>
      <c r="H582" s="315"/>
      <c r="I582" s="235"/>
      <c r="J582" s="39"/>
      <c r="K582" s="37"/>
      <c r="L582" s="316"/>
    </row>
    <row r="583" spans="1:12">
      <c r="A583" s="40"/>
      <c r="C583" s="40"/>
      <c r="H583" s="315"/>
      <c r="I583" s="235"/>
      <c r="J583" s="39"/>
      <c r="K583" s="37"/>
      <c r="L583" s="316"/>
    </row>
    <row r="584" spans="1:12">
      <c r="A584" s="40"/>
      <c r="C584" s="40"/>
      <c r="H584" s="315"/>
      <c r="I584" s="235"/>
      <c r="J584" s="39"/>
      <c r="K584" s="37"/>
      <c r="L584" s="316"/>
    </row>
    <row r="585" spans="1:12">
      <c r="A585" s="40"/>
      <c r="C585" s="40"/>
      <c r="H585" s="315"/>
      <c r="I585" s="235"/>
      <c r="J585" s="39"/>
      <c r="K585" s="37"/>
      <c r="L585" s="316"/>
    </row>
    <row r="586" spans="1:12">
      <c r="A586" s="40"/>
      <c r="C586" s="40"/>
      <c r="H586" s="315"/>
      <c r="I586" s="235"/>
      <c r="J586" s="39"/>
      <c r="K586" s="37"/>
      <c r="L586" s="316"/>
    </row>
    <row r="587" spans="1:12">
      <c r="A587" s="40"/>
      <c r="C587" s="40"/>
      <c r="H587" s="315"/>
      <c r="I587" s="235"/>
      <c r="J587" s="39"/>
      <c r="K587" s="37"/>
      <c r="L587" s="316"/>
    </row>
    <row r="588" spans="1:12">
      <c r="A588" s="40"/>
      <c r="C588" s="40"/>
      <c r="H588" s="315"/>
      <c r="I588" s="235"/>
      <c r="J588" s="39"/>
      <c r="K588" s="37"/>
      <c r="L588" s="316"/>
    </row>
    <row r="589" spans="1:12">
      <c r="A589" s="40"/>
      <c r="C589" s="40"/>
      <c r="H589" s="315"/>
      <c r="I589" s="235"/>
      <c r="J589" s="39"/>
      <c r="K589" s="37"/>
      <c r="L589" s="316"/>
    </row>
    <row r="590" spans="1:12">
      <c r="A590" s="40"/>
      <c r="C590" s="40"/>
      <c r="H590" s="315"/>
      <c r="I590" s="235"/>
      <c r="J590" s="39"/>
      <c r="K590" s="37"/>
      <c r="L590" s="316"/>
    </row>
    <row r="591" spans="1:12">
      <c r="A591" s="40"/>
      <c r="C591" s="40"/>
      <c r="H591" s="315"/>
      <c r="I591" s="235"/>
      <c r="J591" s="39"/>
      <c r="K591" s="37"/>
      <c r="L591" s="316"/>
    </row>
    <row r="592" spans="1:12">
      <c r="A592" s="40"/>
      <c r="C592" s="40"/>
      <c r="H592" s="315"/>
      <c r="I592" s="235"/>
      <c r="J592" s="39"/>
      <c r="K592" s="37"/>
      <c r="L592" s="316"/>
    </row>
    <row r="593" spans="1:12">
      <c r="A593" s="40"/>
      <c r="C593" s="40"/>
      <c r="H593" s="315"/>
      <c r="I593" s="235"/>
      <c r="J593" s="39"/>
      <c r="K593" s="37"/>
      <c r="L593" s="316"/>
    </row>
    <row r="594" spans="1:12">
      <c r="A594" s="40"/>
      <c r="C594" s="40"/>
      <c r="H594" s="315"/>
      <c r="I594" s="235"/>
      <c r="J594" s="39"/>
      <c r="K594" s="37"/>
      <c r="L594" s="316"/>
    </row>
    <row r="595" spans="1:12">
      <c r="A595" s="40"/>
      <c r="C595" s="40"/>
      <c r="H595" s="315"/>
      <c r="I595" s="235"/>
      <c r="J595" s="39"/>
      <c r="K595" s="37"/>
      <c r="L595" s="316"/>
    </row>
    <row r="596" spans="1:12">
      <c r="A596" s="40"/>
      <c r="C596" s="40"/>
      <c r="H596" s="315"/>
      <c r="I596" s="235"/>
      <c r="J596" s="39"/>
      <c r="K596" s="37"/>
      <c r="L596" s="316"/>
    </row>
    <row r="597" spans="1:12">
      <c r="A597" s="40"/>
      <c r="C597" s="40"/>
      <c r="H597" s="315"/>
      <c r="I597" s="235"/>
      <c r="J597" s="39"/>
      <c r="K597" s="37"/>
      <c r="L597" s="316"/>
    </row>
    <row r="598" spans="1:12">
      <c r="A598" s="40"/>
      <c r="C598" s="40"/>
      <c r="H598" s="315"/>
      <c r="I598" s="235"/>
      <c r="J598" s="39"/>
      <c r="K598" s="37"/>
      <c r="L598" s="316"/>
    </row>
    <row r="599" spans="1:12">
      <c r="A599" s="40"/>
      <c r="C599" s="40"/>
      <c r="H599" s="315"/>
      <c r="I599" s="235"/>
      <c r="J599" s="39"/>
      <c r="K599" s="37"/>
      <c r="L599" s="316"/>
    </row>
    <row r="600" spans="1:12">
      <c r="A600" s="40"/>
      <c r="C600" s="40"/>
      <c r="H600" s="315"/>
      <c r="I600" s="235"/>
      <c r="J600" s="39"/>
      <c r="K600" s="37"/>
      <c r="L600" s="316"/>
    </row>
    <row r="601" spans="1:12">
      <c r="A601" s="40"/>
      <c r="C601" s="40"/>
      <c r="H601" s="315"/>
      <c r="I601" s="235"/>
      <c r="J601" s="39"/>
      <c r="K601" s="37"/>
      <c r="L601" s="316"/>
    </row>
    <row r="602" spans="1:12">
      <c r="A602" s="40"/>
      <c r="C602" s="40"/>
      <c r="H602" s="315"/>
      <c r="I602" s="235"/>
      <c r="J602" s="39"/>
      <c r="K602" s="37"/>
      <c r="L602" s="316"/>
    </row>
    <row r="603" spans="1:12">
      <c r="A603" s="40"/>
      <c r="C603" s="40"/>
      <c r="H603" s="315"/>
      <c r="I603" s="235"/>
      <c r="J603" s="39"/>
      <c r="K603" s="37"/>
      <c r="L603" s="316"/>
    </row>
    <row r="604" spans="1:12">
      <c r="A604" s="40"/>
      <c r="C604" s="40"/>
      <c r="H604" s="315"/>
      <c r="I604" s="235"/>
      <c r="J604" s="39"/>
      <c r="K604" s="37"/>
      <c r="L604" s="316"/>
    </row>
    <row r="605" spans="1:12">
      <c r="A605" s="40"/>
      <c r="C605" s="40"/>
      <c r="H605" s="315"/>
      <c r="I605" s="235"/>
      <c r="J605" s="39"/>
      <c r="K605" s="37"/>
      <c r="L605" s="316"/>
    </row>
    <row r="606" spans="1:12">
      <c r="A606" s="40"/>
      <c r="C606" s="40"/>
      <c r="H606" s="315"/>
      <c r="I606" s="235"/>
      <c r="J606" s="39"/>
      <c r="K606" s="37"/>
      <c r="L606" s="316"/>
    </row>
    <row r="607" spans="1:12">
      <c r="A607" s="40"/>
      <c r="C607" s="40"/>
      <c r="H607" s="315"/>
      <c r="I607" s="235"/>
      <c r="J607" s="39"/>
      <c r="K607" s="37"/>
      <c r="L607" s="316"/>
    </row>
    <row r="608" spans="1:12">
      <c r="A608" s="40"/>
      <c r="C608" s="40"/>
      <c r="H608" s="315"/>
      <c r="I608" s="235"/>
      <c r="J608" s="39"/>
      <c r="K608" s="37"/>
      <c r="L608" s="316"/>
    </row>
    <row r="609" spans="1:12">
      <c r="A609" s="40"/>
      <c r="C609" s="40"/>
      <c r="H609" s="315"/>
      <c r="I609" s="235"/>
      <c r="J609" s="39"/>
      <c r="K609" s="37"/>
      <c r="L609" s="316"/>
    </row>
    <row r="610" spans="1:12">
      <c r="A610" s="40"/>
      <c r="C610" s="40"/>
      <c r="H610" s="315"/>
      <c r="I610" s="235"/>
      <c r="J610" s="39"/>
      <c r="K610" s="37"/>
      <c r="L610" s="316"/>
    </row>
    <row r="611" spans="1:12">
      <c r="A611" s="40"/>
      <c r="C611" s="40"/>
      <c r="H611" s="315"/>
      <c r="I611" s="235"/>
      <c r="J611" s="39"/>
      <c r="K611" s="37"/>
      <c r="L611" s="316"/>
    </row>
    <row r="612" spans="1:12">
      <c r="A612" s="40"/>
      <c r="C612" s="40"/>
      <c r="H612" s="315"/>
      <c r="I612" s="235"/>
      <c r="J612" s="39"/>
      <c r="K612" s="37"/>
      <c r="L612" s="316"/>
    </row>
    <row r="613" spans="1:12">
      <c r="A613" s="40"/>
      <c r="C613" s="40"/>
      <c r="H613" s="315"/>
      <c r="I613" s="235"/>
      <c r="J613" s="39"/>
      <c r="K613" s="37"/>
      <c r="L613" s="316"/>
    </row>
    <row r="614" spans="1:12">
      <c r="A614" s="40"/>
      <c r="C614" s="40"/>
      <c r="H614" s="315"/>
      <c r="I614" s="235"/>
      <c r="J614" s="39"/>
      <c r="K614" s="37"/>
      <c r="L614" s="316"/>
    </row>
    <row r="615" spans="1:12">
      <c r="A615" s="40"/>
      <c r="C615" s="40"/>
      <c r="H615" s="315"/>
      <c r="I615" s="235"/>
      <c r="J615" s="39"/>
      <c r="K615" s="37"/>
      <c r="L615" s="316"/>
    </row>
    <row r="616" spans="1:12">
      <c r="A616" s="40"/>
      <c r="C616" s="40"/>
      <c r="H616" s="315"/>
      <c r="I616" s="235"/>
      <c r="J616" s="39"/>
      <c r="K616" s="37"/>
      <c r="L616" s="316"/>
    </row>
    <row r="617" spans="1:12">
      <c r="A617" s="40"/>
      <c r="C617" s="40"/>
      <c r="H617" s="315"/>
      <c r="I617" s="235"/>
      <c r="J617" s="39"/>
      <c r="K617" s="37"/>
      <c r="L617" s="316"/>
    </row>
    <row r="618" spans="1:12">
      <c r="A618" s="40"/>
      <c r="C618" s="40"/>
      <c r="H618" s="315"/>
      <c r="I618" s="235"/>
      <c r="J618" s="39"/>
      <c r="K618" s="37"/>
      <c r="L618" s="316"/>
    </row>
    <row r="619" spans="1:12">
      <c r="A619" s="40"/>
      <c r="C619" s="40"/>
      <c r="H619" s="315"/>
      <c r="I619" s="235"/>
      <c r="J619" s="39"/>
      <c r="K619" s="37"/>
      <c r="L619" s="316"/>
    </row>
    <row r="620" spans="1:12">
      <c r="A620" s="40"/>
      <c r="C620" s="40"/>
      <c r="H620" s="315"/>
      <c r="I620" s="235"/>
      <c r="J620" s="39"/>
      <c r="K620" s="37"/>
      <c r="L620" s="316"/>
    </row>
    <row r="621" spans="1:12">
      <c r="A621" s="40"/>
      <c r="C621" s="40"/>
      <c r="H621" s="315"/>
      <c r="I621" s="235"/>
      <c r="J621" s="39"/>
      <c r="K621" s="37"/>
      <c r="L621" s="316"/>
    </row>
    <row r="622" spans="1:12">
      <c r="A622" s="40"/>
      <c r="C622" s="40"/>
      <c r="H622" s="315"/>
      <c r="I622" s="235"/>
      <c r="J622" s="39"/>
      <c r="K622" s="37"/>
      <c r="L622" s="316"/>
    </row>
    <row r="623" spans="1:12">
      <c r="A623" s="40"/>
      <c r="C623" s="40"/>
      <c r="H623" s="315"/>
      <c r="I623" s="235"/>
      <c r="J623" s="39"/>
      <c r="K623" s="37"/>
      <c r="L623" s="316"/>
    </row>
    <row r="624" spans="1:12">
      <c r="A624" s="40"/>
      <c r="C624" s="40"/>
      <c r="H624" s="315"/>
      <c r="I624" s="235"/>
      <c r="J624" s="39"/>
      <c r="K624" s="37"/>
      <c r="L624" s="316"/>
    </row>
    <row r="625" spans="1:12">
      <c r="A625" s="40"/>
      <c r="C625" s="40"/>
      <c r="H625" s="315"/>
      <c r="I625" s="235"/>
      <c r="J625" s="39"/>
      <c r="K625" s="37"/>
      <c r="L625" s="316"/>
    </row>
    <row r="626" spans="1:12">
      <c r="A626" s="40"/>
      <c r="C626" s="40"/>
      <c r="H626" s="315"/>
      <c r="I626" s="235"/>
      <c r="J626" s="39"/>
      <c r="K626" s="37"/>
      <c r="L626" s="316"/>
    </row>
    <row r="627" spans="1:12">
      <c r="A627" s="40"/>
      <c r="C627" s="40"/>
      <c r="H627" s="315"/>
      <c r="I627" s="235"/>
      <c r="J627" s="39"/>
      <c r="K627" s="37"/>
      <c r="L627" s="316"/>
    </row>
    <row r="628" spans="1:12">
      <c r="A628" s="40"/>
      <c r="C628" s="40"/>
      <c r="H628" s="315"/>
      <c r="I628" s="235"/>
      <c r="J628" s="39"/>
      <c r="K628" s="37"/>
      <c r="L628" s="316"/>
    </row>
    <row r="629" spans="1:12">
      <c r="A629" s="40"/>
      <c r="C629" s="40"/>
      <c r="H629" s="315"/>
      <c r="I629" s="235"/>
      <c r="J629" s="39"/>
      <c r="K629" s="37"/>
      <c r="L629" s="316"/>
    </row>
    <row r="630" spans="1:12">
      <c r="A630" s="40"/>
      <c r="C630" s="40"/>
      <c r="H630" s="315"/>
      <c r="I630" s="235"/>
      <c r="J630" s="39"/>
      <c r="K630" s="37"/>
      <c r="L630" s="316"/>
    </row>
    <row r="631" spans="1:12">
      <c r="A631" s="40"/>
      <c r="C631" s="40"/>
      <c r="H631" s="315"/>
      <c r="I631" s="235"/>
      <c r="J631" s="39"/>
      <c r="K631" s="37"/>
      <c r="L631" s="316"/>
    </row>
    <row r="632" spans="1:12">
      <c r="A632" s="40"/>
      <c r="C632" s="40"/>
      <c r="H632" s="315"/>
      <c r="I632" s="235"/>
      <c r="J632" s="39"/>
      <c r="K632" s="37"/>
      <c r="L632" s="316"/>
    </row>
    <row r="633" spans="1:12">
      <c r="A633" s="40"/>
      <c r="C633" s="40"/>
      <c r="H633" s="315"/>
      <c r="I633" s="235"/>
      <c r="J633" s="39"/>
      <c r="K633" s="37"/>
      <c r="L633" s="316"/>
    </row>
    <row r="634" spans="1:12">
      <c r="A634" s="40"/>
      <c r="C634" s="40"/>
      <c r="H634" s="315"/>
      <c r="I634" s="235"/>
      <c r="J634" s="39"/>
      <c r="K634" s="37"/>
      <c r="L634" s="316"/>
    </row>
    <row r="635" spans="1:12">
      <c r="A635" s="40"/>
      <c r="C635" s="40"/>
      <c r="H635" s="315"/>
      <c r="I635" s="235"/>
      <c r="J635" s="39"/>
      <c r="K635" s="37"/>
      <c r="L635" s="316"/>
    </row>
    <row r="636" spans="1:12">
      <c r="A636" s="40"/>
      <c r="C636" s="40"/>
      <c r="H636" s="315"/>
      <c r="I636" s="235"/>
      <c r="J636" s="39"/>
      <c r="K636" s="37"/>
      <c r="L636" s="316"/>
    </row>
    <row r="637" spans="1:12">
      <c r="A637" s="40"/>
      <c r="C637" s="40"/>
      <c r="H637" s="315"/>
      <c r="I637" s="235"/>
      <c r="J637" s="39"/>
      <c r="K637" s="37"/>
      <c r="L637" s="316"/>
    </row>
    <row r="638" spans="1:12">
      <c r="A638" s="40"/>
      <c r="C638" s="40"/>
      <c r="H638" s="315"/>
      <c r="I638" s="235"/>
      <c r="J638" s="39"/>
      <c r="K638" s="37"/>
      <c r="L638" s="316"/>
    </row>
    <row r="639" spans="1:12">
      <c r="A639" s="40"/>
      <c r="C639" s="40"/>
      <c r="H639" s="315"/>
      <c r="I639" s="235"/>
      <c r="J639" s="39"/>
      <c r="K639" s="37"/>
      <c r="L639" s="316"/>
    </row>
    <row r="640" spans="1:12">
      <c r="A640" s="40"/>
      <c r="C640" s="40"/>
      <c r="H640" s="315"/>
      <c r="I640" s="235"/>
      <c r="J640" s="39"/>
      <c r="K640" s="37"/>
      <c r="L640" s="316"/>
    </row>
    <row r="641" spans="1:12">
      <c r="A641" s="40"/>
      <c r="C641" s="40"/>
      <c r="H641" s="315"/>
      <c r="I641" s="235"/>
      <c r="J641" s="39"/>
      <c r="K641" s="37"/>
      <c r="L641" s="316"/>
    </row>
    <row r="642" spans="1:12">
      <c r="A642" s="40"/>
      <c r="C642" s="40"/>
      <c r="H642" s="315"/>
      <c r="I642" s="235"/>
      <c r="J642" s="39"/>
      <c r="K642" s="37"/>
      <c r="L642" s="316"/>
    </row>
    <row r="643" spans="1:12">
      <c r="A643" s="40"/>
      <c r="C643" s="40"/>
      <c r="H643" s="315"/>
      <c r="I643" s="235"/>
      <c r="J643" s="39"/>
      <c r="K643" s="37"/>
      <c r="L643" s="316"/>
    </row>
    <row r="644" spans="1:12">
      <c r="A644" s="40"/>
      <c r="C644" s="40"/>
      <c r="H644" s="315"/>
      <c r="I644" s="235"/>
      <c r="J644" s="39"/>
      <c r="K644" s="37"/>
      <c r="L644" s="316"/>
    </row>
    <row r="645" spans="1:12">
      <c r="A645" s="40"/>
      <c r="C645" s="40"/>
      <c r="H645" s="315"/>
      <c r="I645" s="235"/>
      <c r="J645" s="39"/>
      <c r="K645" s="37"/>
      <c r="L645" s="316"/>
    </row>
    <row r="646" spans="1:12">
      <c r="A646" s="40"/>
      <c r="C646" s="40"/>
      <c r="H646" s="315"/>
      <c r="I646" s="235"/>
      <c r="J646" s="39"/>
      <c r="K646" s="37"/>
      <c r="L646" s="316"/>
    </row>
    <row r="647" spans="1:12">
      <c r="A647" s="40"/>
      <c r="C647" s="40"/>
      <c r="H647" s="315"/>
      <c r="I647" s="235"/>
      <c r="J647" s="39"/>
      <c r="K647" s="37"/>
      <c r="L647" s="316"/>
    </row>
    <row r="648" spans="1:12">
      <c r="A648" s="40"/>
      <c r="C648" s="40"/>
      <c r="H648" s="315"/>
      <c r="I648" s="235"/>
      <c r="J648" s="39"/>
      <c r="K648" s="37"/>
      <c r="L648" s="316"/>
    </row>
    <row r="649" spans="1:12">
      <c r="A649" s="40"/>
      <c r="C649" s="40"/>
      <c r="H649" s="315"/>
      <c r="I649" s="235"/>
      <c r="J649" s="39"/>
      <c r="K649" s="37"/>
      <c r="L649" s="316"/>
    </row>
    <row r="650" spans="1:12">
      <c r="A650" s="40"/>
      <c r="C650" s="40"/>
      <c r="H650" s="315"/>
      <c r="I650" s="235"/>
      <c r="J650" s="39"/>
      <c r="K650" s="37"/>
      <c r="L650" s="316"/>
    </row>
    <row r="651" spans="1:12">
      <c r="A651" s="40"/>
      <c r="C651" s="40"/>
      <c r="H651" s="315"/>
      <c r="I651" s="235"/>
      <c r="J651" s="39"/>
      <c r="K651" s="37"/>
      <c r="L651" s="316"/>
    </row>
    <row r="652" spans="1:12">
      <c r="A652" s="40"/>
      <c r="C652" s="40"/>
      <c r="H652" s="315"/>
      <c r="I652" s="235"/>
      <c r="J652" s="39"/>
      <c r="K652" s="37"/>
      <c r="L652" s="316"/>
    </row>
    <row r="653" spans="1:12">
      <c r="A653" s="40"/>
      <c r="C653" s="40"/>
      <c r="H653" s="315"/>
      <c r="I653" s="235"/>
      <c r="J653" s="39"/>
      <c r="K653" s="37"/>
      <c r="L653" s="316"/>
    </row>
    <row r="654" spans="1:12">
      <c r="A654" s="40"/>
      <c r="C654" s="40"/>
      <c r="H654" s="315"/>
      <c r="I654" s="235"/>
      <c r="J654" s="39"/>
      <c r="K654" s="37"/>
      <c r="L654" s="316"/>
    </row>
    <row r="655" spans="1:12">
      <c r="A655" s="40"/>
      <c r="C655" s="40"/>
      <c r="H655" s="315"/>
      <c r="I655" s="235"/>
      <c r="J655" s="39"/>
      <c r="K655" s="37"/>
      <c r="L655" s="316"/>
    </row>
    <row r="656" spans="1:12">
      <c r="A656" s="40"/>
      <c r="C656" s="40"/>
      <c r="H656" s="315"/>
      <c r="I656" s="235"/>
      <c r="J656" s="39"/>
      <c r="K656" s="37"/>
      <c r="L656" s="316"/>
    </row>
    <row r="657" spans="1:12">
      <c r="A657" s="40"/>
      <c r="C657" s="40"/>
      <c r="H657" s="315"/>
      <c r="I657" s="235"/>
      <c r="J657" s="39"/>
      <c r="K657" s="37"/>
      <c r="L657" s="316"/>
    </row>
    <row r="658" spans="1:12">
      <c r="A658" s="40"/>
      <c r="C658" s="40"/>
      <c r="H658" s="315"/>
      <c r="I658" s="235"/>
      <c r="J658" s="39"/>
      <c r="K658" s="37"/>
      <c r="L658" s="316"/>
    </row>
    <row r="659" spans="1:12">
      <c r="A659" s="40"/>
      <c r="C659" s="40"/>
      <c r="H659" s="315"/>
      <c r="I659" s="235"/>
      <c r="J659" s="39"/>
      <c r="K659" s="37"/>
      <c r="L659" s="316"/>
    </row>
    <row r="660" spans="1:12">
      <c r="A660" s="40"/>
      <c r="C660" s="40"/>
      <c r="H660" s="315"/>
      <c r="I660" s="235"/>
      <c r="J660" s="39"/>
      <c r="K660" s="37"/>
      <c r="L660" s="316"/>
    </row>
    <row r="661" spans="1:12">
      <c r="A661" s="40"/>
      <c r="C661" s="40"/>
      <c r="H661" s="315"/>
      <c r="I661" s="235"/>
      <c r="J661" s="39"/>
      <c r="K661" s="37"/>
      <c r="L661" s="316"/>
    </row>
    <row r="662" spans="1:12">
      <c r="A662" s="40"/>
      <c r="C662" s="40"/>
      <c r="H662" s="315"/>
      <c r="I662" s="235"/>
      <c r="J662" s="39"/>
      <c r="K662" s="37"/>
      <c r="L662" s="316"/>
    </row>
    <row r="663" spans="1:12">
      <c r="A663" s="40"/>
      <c r="C663" s="40"/>
      <c r="H663" s="315"/>
      <c r="I663" s="235"/>
      <c r="J663" s="39"/>
      <c r="K663" s="37"/>
      <c r="L663" s="316"/>
    </row>
    <row r="664" spans="1:12">
      <c r="A664" s="40"/>
      <c r="C664" s="40"/>
      <c r="H664" s="315"/>
      <c r="I664" s="235"/>
      <c r="J664" s="39"/>
      <c r="K664" s="37"/>
      <c r="L664" s="316"/>
    </row>
    <row r="665" spans="1:12">
      <c r="A665" s="40"/>
      <c r="C665" s="40"/>
      <c r="H665" s="315"/>
      <c r="I665" s="235"/>
      <c r="J665" s="39"/>
      <c r="K665" s="37"/>
      <c r="L665" s="316"/>
    </row>
    <row r="666" spans="1:12">
      <c r="A666" s="40"/>
      <c r="C666" s="40"/>
      <c r="H666" s="315"/>
      <c r="I666" s="235"/>
      <c r="J666" s="39"/>
      <c r="K666" s="37"/>
      <c r="L666" s="316"/>
    </row>
    <row r="667" spans="1:12">
      <c r="A667" s="40"/>
      <c r="C667" s="40"/>
      <c r="H667" s="315"/>
      <c r="I667" s="235"/>
      <c r="J667" s="39"/>
      <c r="K667" s="37"/>
      <c r="L667" s="316"/>
    </row>
    <row r="668" spans="1:12">
      <c r="A668" s="40"/>
      <c r="C668" s="40"/>
      <c r="H668" s="315"/>
      <c r="I668" s="235"/>
      <c r="J668" s="39"/>
      <c r="K668" s="37"/>
      <c r="L668" s="316"/>
    </row>
    <row r="669" spans="1:12">
      <c r="A669" s="40"/>
      <c r="C669" s="40"/>
      <c r="H669" s="315"/>
      <c r="I669" s="235"/>
      <c r="J669" s="39"/>
      <c r="K669" s="37"/>
      <c r="L669" s="316"/>
    </row>
    <row r="670" spans="1:12">
      <c r="A670" s="40"/>
      <c r="C670" s="40"/>
      <c r="H670" s="315"/>
      <c r="I670" s="235"/>
      <c r="J670" s="39"/>
      <c r="K670" s="37"/>
      <c r="L670" s="316"/>
    </row>
    <row r="671" spans="1:12">
      <c r="A671" s="40"/>
      <c r="C671" s="40"/>
      <c r="H671" s="315"/>
      <c r="I671" s="235"/>
      <c r="J671" s="39"/>
      <c r="K671" s="37"/>
      <c r="L671" s="316"/>
    </row>
    <row r="672" spans="1:12">
      <c r="A672" s="40"/>
      <c r="C672" s="40"/>
      <c r="H672" s="315"/>
      <c r="I672" s="235"/>
      <c r="J672" s="39"/>
      <c r="K672" s="37"/>
      <c r="L672" s="316"/>
    </row>
    <row r="673" spans="1:12">
      <c r="A673" s="40"/>
      <c r="C673" s="40"/>
      <c r="H673" s="315"/>
      <c r="I673" s="235"/>
      <c r="J673" s="39"/>
      <c r="K673" s="37"/>
      <c r="L673" s="316"/>
    </row>
    <row r="674" spans="1:12">
      <c r="A674" s="40"/>
      <c r="C674" s="40"/>
      <c r="H674" s="315"/>
      <c r="I674" s="235"/>
      <c r="J674" s="39"/>
      <c r="K674" s="37"/>
      <c r="L674" s="316"/>
    </row>
    <row r="675" spans="1:12">
      <c r="A675" s="40"/>
      <c r="C675" s="40"/>
      <c r="H675" s="315"/>
      <c r="I675" s="235"/>
      <c r="J675" s="39"/>
      <c r="K675" s="37"/>
      <c r="L675" s="316"/>
    </row>
    <row r="676" spans="1:12">
      <c r="A676" s="40"/>
      <c r="C676" s="40"/>
      <c r="H676" s="315"/>
      <c r="I676" s="235"/>
      <c r="J676" s="39"/>
      <c r="K676" s="37"/>
      <c r="L676" s="316"/>
    </row>
    <row r="677" spans="1:12">
      <c r="A677" s="40"/>
      <c r="C677" s="40"/>
      <c r="H677" s="315"/>
      <c r="I677" s="235"/>
      <c r="J677" s="39"/>
      <c r="K677" s="37"/>
      <c r="L677" s="316"/>
    </row>
    <row r="678" spans="1:12">
      <c r="A678" s="40"/>
      <c r="C678" s="40"/>
      <c r="H678" s="315"/>
      <c r="I678" s="235"/>
      <c r="J678" s="39"/>
      <c r="K678" s="37"/>
      <c r="L678" s="316"/>
    </row>
    <row r="679" spans="1:12">
      <c r="A679" s="40"/>
      <c r="C679" s="40"/>
      <c r="H679" s="315"/>
      <c r="I679" s="235"/>
      <c r="J679" s="39"/>
      <c r="K679" s="37"/>
      <c r="L679" s="316"/>
    </row>
    <row r="680" spans="1:12">
      <c r="A680" s="40"/>
      <c r="C680" s="40"/>
      <c r="H680" s="315"/>
      <c r="I680" s="235"/>
      <c r="J680" s="39"/>
      <c r="K680" s="37"/>
      <c r="L680" s="316"/>
    </row>
    <row r="681" spans="1:12">
      <c r="A681" s="40"/>
      <c r="C681" s="40"/>
      <c r="H681" s="315"/>
      <c r="I681" s="235"/>
      <c r="J681" s="39"/>
      <c r="K681" s="37"/>
      <c r="L681" s="316"/>
    </row>
    <row r="682" spans="1:12">
      <c r="A682" s="40"/>
      <c r="C682" s="40"/>
      <c r="H682" s="315"/>
      <c r="I682" s="235"/>
      <c r="J682" s="39"/>
      <c r="K682" s="37"/>
      <c r="L682" s="316"/>
    </row>
    <row r="683" spans="1:12">
      <c r="A683" s="40"/>
      <c r="C683" s="40"/>
      <c r="H683" s="315"/>
      <c r="I683" s="235"/>
      <c r="J683" s="39"/>
      <c r="K683" s="37"/>
      <c r="L683" s="316"/>
    </row>
    <row r="684" spans="1:12">
      <c r="A684" s="40"/>
      <c r="C684" s="40"/>
      <c r="H684" s="315"/>
      <c r="I684" s="235"/>
      <c r="J684" s="39"/>
      <c r="K684" s="37"/>
      <c r="L684" s="316"/>
    </row>
    <row r="685" spans="1:12">
      <c r="A685" s="40"/>
      <c r="C685" s="40"/>
      <c r="H685" s="315"/>
      <c r="I685" s="235"/>
      <c r="J685" s="39"/>
      <c r="K685" s="37"/>
      <c r="L685" s="316"/>
    </row>
    <row r="686" spans="1:12">
      <c r="A686" s="40"/>
      <c r="C686" s="40"/>
      <c r="H686" s="315"/>
      <c r="I686" s="235"/>
      <c r="J686" s="39"/>
      <c r="K686" s="37"/>
      <c r="L686" s="316"/>
    </row>
    <row r="687" spans="1:12">
      <c r="A687" s="40"/>
      <c r="C687" s="40"/>
      <c r="H687" s="315"/>
      <c r="I687" s="235"/>
      <c r="J687" s="39"/>
      <c r="K687" s="37"/>
      <c r="L687" s="316"/>
    </row>
    <row r="688" spans="1:12">
      <c r="A688" s="40"/>
      <c r="C688" s="40"/>
      <c r="H688" s="315"/>
      <c r="I688" s="235"/>
      <c r="J688" s="39"/>
      <c r="K688" s="37"/>
      <c r="L688" s="316"/>
    </row>
    <row r="689" spans="1:12">
      <c r="A689" s="40"/>
      <c r="C689" s="40"/>
      <c r="H689" s="315"/>
      <c r="I689" s="235"/>
      <c r="J689" s="39"/>
      <c r="K689" s="37"/>
      <c r="L689" s="316"/>
    </row>
    <row r="690" spans="1:12">
      <c r="A690" s="40"/>
      <c r="C690" s="40"/>
      <c r="H690" s="315"/>
      <c r="I690" s="235"/>
      <c r="J690" s="39"/>
      <c r="K690" s="37"/>
      <c r="L690" s="316"/>
    </row>
    <row r="691" spans="1:12">
      <c r="A691" s="40"/>
      <c r="C691" s="40"/>
      <c r="H691" s="315"/>
      <c r="I691" s="235"/>
      <c r="J691" s="39"/>
      <c r="K691" s="37"/>
      <c r="L691" s="316"/>
    </row>
    <row r="692" spans="1:12">
      <c r="A692" s="40"/>
      <c r="C692" s="40"/>
      <c r="H692" s="315"/>
      <c r="I692" s="235"/>
      <c r="J692" s="39"/>
      <c r="K692" s="37"/>
      <c r="L692" s="316"/>
    </row>
    <row r="693" spans="1:12">
      <c r="A693" s="40"/>
      <c r="C693" s="40"/>
      <c r="H693" s="315"/>
      <c r="I693" s="235"/>
      <c r="J693" s="39"/>
      <c r="K693" s="37"/>
      <c r="L693" s="316"/>
    </row>
    <row r="694" spans="1:12">
      <c r="A694" s="40"/>
      <c r="C694" s="40"/>
      <c r="H694" s="315"/>
      <c r="I694" s="235"/>
      <c r="J694" s="39"/>
      <c r="K694" s="37"/>
      <c r="L694" s="316"/>
    </row>
    <row r="695" spans="1:12">
      <c r="A695" s="40"/>
      <c r="C695" s="40"/>
      <c r="H695" s="315"/>
      <c r="I695" s="235"/>
      <c r="J695" s="39"/>
      <c r="K695" s="37"/>
      <c r="L695" s="316"/>
    </row>
    <row r="696" spans="1:12">
      <c r="A696" s="40"/>
      <c r="C696" s="40"/>
      <c r="H696" s="315"/>
      <c r="I696" s="235"/>
      <c r="J696" s="39"/>
      <c r="K696" s="37"/>
      <c r="L696" s="316"/>
    </row>
    <row r="697" spans="1:12">
      <c r="A697" s="40"/>
      <c r="C697" s="40"/>
      <c r="H697" s="315"/>
      <c r="I697" s="235"/>
      <c r="J697" s="39"/>
      <c r="K697" s="37"/>
      <c r="L697" s="316"/>
    </row>
    <row r="698" spans="1:12">
      <c r="A698" s="40"/>
      <c r="C698" s="40"/>
      <c r="H698" s="315"/>
      <c r="I698" s="235"/>
      <c r="J698" s="39"/>
      <c r="K698" s="37"/>
      <c r="L698" s="316"/>
    </row>
    <row r="699" spans="1:12">
      <c r="A699" s="40"/>
      <c r="C699" s="40"/>
      <c r="H699" s="315"/>
      <c r="I699" s="235"/>
      <c r="J699" s="39"/>
      <c r="K699" s="37"/>
      <c r="L699" s="316"/>
    </row>
    <row r="700" spans="1:12">
      <c r="A700" s="40"/>
      <c r="C700" s="40"/>
      <c r="H700" s="315"/>
      <c r="I700" s="235"/>
      <c r="J700" s="39"/>
      <c r="K700" s="37"/>
      <c r="L700" s="316"/>
    </row>
    <row r="701" spans="1:12">
      <c r="A701" s="40"/>
      <c r="C701" s="40"/>
      <c r="H701" s="315"/>
      <c r="I701" s="235"/>
      <c r="J701" s="39"/>
      <c r="K701" s="37"/>
      <c r="L701" s="316"/>
    </row>
    <row r="702" spans="1:12">
      <c r="A702" s="40"/>
      <c r="C702" s="40"/>
      <c r="H702" s="315"/>
      <c r="I702" s="235"/>
      <c r="J702" s="39"/>
      <c r="K702" s="37"/>
      <c r="L702" s="316"/>
    </row>
    <row r="703" spans="1:12">
      <c r="A703" s="40"/>
      <c r="C703" s="40"/>
      <c r="H703" s="315"/>
      <c r="I703" s="235"/>
      <c r="J703" s="39"/>
      <c r="K703" s="37"/>
      <c r="L703" s="316"/>
    </row>
    <row r="704" spans="1:12">
      <c r="A704" s="40"/>
      <c r="C704" s="40"/>
      <c r="H704" s="315"/>
      <c r="I704" s="235"/>
      <c r="J704" s="39"/>
      <c r="K704" s="37"/>
      <c r="L704" s="316"/>
    </row>
    <row r="705" spans="1:12">
      <c r="A705" s="40"/>
      <c r="C705" s="40"/>
      <c r="H705" s="315"/>
      <c r="I705" s="235"/>
      <c r="J705" s="39"/>
      <c r="K705" s="37"/>
      <c r="L705" s="316"/>
    </row>
    <row r="706" spans="1:12">
      <c r="A706" s="40"/>
      <c r="C706" s="40"/>
      <c r="H706" s="315"/>
      <c r="I706" s="235"/>
      <c r="J706" s="39"/>
      <c r="K706" s="37"/>
      <c r="L706" s="316"/>
    </row>
    <row r="707" spans="1:12">
      <c r="A707" s="40"/>
      <c r="C707" s="40"/>
      <c r="H707" s="315"/>
      <c r="I707" s="235"/>
      <c r="J707" s="39"/>
      <c r="K707" s="37"/>
      <c r="L707" s="316"/>
    </row>
    <row r="708" spans="1:12">
      <c r="A708" s="40"/>
      <c r="C708" s="40"/>
      <c r="H708" s="315"/>
      <c r="I708" s="235"/>
      <c r="J708" s="39"/>
      <c r="K708" s="37"/>
      <c r="L708" s="316"/>
    </row>
    <row r="709" spans="1:12">
      <c r="A709" s="40"/>
      <c r="C709" s="40"/>
      <c r="H709" s="315"/>
      <c r="I709" s="235"/>
      <c r="J709" s="39"/>
      <c r="K709" s="37"/>
      <c r="L709" s="316"/>
    </row>
    <row r="710" spans="1:12">
      <c r="A710" s="40"/>
      <c r="C710" s="40"/>
      <c r="H710" s="315"/>
      <c r="I710" s="235"/>
      <c r="J710" s="39"/>
      <c r="K710" s="37"/>
      <c r="L710" s="316"/>
    </row>
    <row r="711" spans="1:12">
      <c r="A711" s="40"/>
      <c r="C711" s="40"/>
      <c r="H711" s="315"/>
      <c r="I711" s="235"/>
      <c r="J711" s="39"/>
      <c r="K711" s="37"/>
      <c r="L711" s="316"/>
    </row>
    <row r="712" spans="1:12">
      <c r="A712" s="40"/>
      <c r="C712" s="40"/>
      <c r="H712" s="315"/>
      <c r="I712" s="235"/>
      <c r="J712" s="39"/>
      <c r="K712" s="37"/>
      <c r="L712" s="316"/>
    </row>
    <row r="713" spans="1:12">
      <c r="A713" s="40"/>
      <c r="C713" s="40"/>
      <c r="H713" s="315"/>
      <c r="I713" s="235"/>
      <c r="J713" s="39"/>
      <c r="K713" s="37"/>
      <c r="L713" s="316"/>
    </row>
    <row r="714" spans="1:12">
      <c r="A714" s="40"/>
      <c r="C714" s="40"/>
      <c r="H714" s="315"/>
      <c r="I714" s="235"/>
      <c r="J714" s="39"/>
      <c r="K714" s="37"/>
      <c r="L714" s="316"/>
    </row>
    <row r="715" spans="1:12">
      <c r="A715" s="40"/>
      <c r="C715" s="40"/>
      <c r="H715" s="315"/>
      <c r="I715" s="235"/>
      <c r="J715" s="39"/>
      <c r="K715" s="37"/>
      <c r="L715" s="316"/>
    </row>
    <row r="716" spans="1:12">
      <c r="A716" s="40"/>
      <c r="C716" s="40"/>
      <c r="H716" s="315"/>
      <c r="I716" s="235"/>
      <c r="J716" s="39"/>
      <c r="K716" s="37"/>
      <c r="L716" s="316"/>
    </row>
    <row r="717" spans="1:12">
      <c r="A717" s="40"/>
      <c r="C717" s="40"/>
      <c r="H717" s="315"/>
      <c r="I717" s="235"/>
      <c r="J717" s="39"/>
      <c r="K717" s="37"/>
      <c r="L717" s="316"/>
    </row>
    <row r="718" spans="1:12">
      <c r="A718" s="40"/>
      <c r="C718" s="40"/>
      <c r="H718" s="315"/>
      <c r="I718" s="235"/>
      <c r="J718" s="39"/>
      <c r="K718" s="37"/>
      <c r="L718" s="316"/>
    </row>
    <row r="719" spans="1:12">
      <c r="A719" s="40"/>
      <c r="C719" s="40"/>
      <c r="H719" s="315"/>
      <c r="I719" s="235"/>
      <c r="J719" s="39"/>
      <c r="K719" s="37"/>
      <c r="L719" s="316"/>
    </row>
    <row r="720" spans="1:12">
      <c r="A720" s="40"/>
      <c r="C720" s="40"/>
      <c r="H720" s="315"/>
      <c r="I720" s="235"/>
      <c r="J720" s="39"/>
      <c r="K720" s="37"/>
      <c r="L720" s="316"/>
    </row>
    <row r="721" spans="1:12">
      <c r="A721" s="40"/>
      <c r="C721" s="40"/>
      <c r="H721" s="315"/>
      <c r="I721" s="235"/>
      <c r="J721" s="39"/>
      <c r="K721" s="37"/>
      <c r="L721" s="316"/>
    </row>
    <row r="722" spans="1:12">
      <c r="A722" s="40"/>
      <c r="C722" s="40"/>
      <c r="H722" s="315"/>
      <c r="I722" s="235"/>
      <c r="J722" s="39"/>
      <c r="K722" s="37"/>
      <c r="L722" s="316"/>
    </row>
    <row r="723" spans="1:12">
      <c r="A723" s="40"/>
      <c r="C723" s="40"/>
      <c r="H723" s="315"/>
      <c r="I723" s="235"/>
      <c r="J723" s="39"/>
      <c r="K723" s="37"/>
      <c r="L723" s="316"/>
    </row>
    <row r="724" spans="1:12">
      <c r="A724" s="40"/>
      <c r="C724" s="40"/>
      <c r="H724" s="315"/>
      <c r="I724" s="235"/>
      <c r="J724" s="39"/>
      <c r="K724" s="37"/>
      <c r="L724" s="316"/>
    </row>
    <row r="725" spans="1:12">
      <c r="A725" s="40"/>
      <c r="C725" s="40"/>
      <c r="H725" s="315"/>
      <c r="I725" s="235"/>
      <c r="J725" s="39"/>
      <c r="K725" s="37"/>
      <c r="L725" s="316"/>
    </row>
    <row r="726" spans="1:12">
      <c r="A726" s="40"/>
      <c r="C726" s="40"/>
      <c r="H726" s="315"/>
      <c r="I726" s="235"/>
      <c r="J726" s="39"/>
      <c r="K726" s="37"/>
      <c r="L726" s="316"/>
    </row>
    <row r="727" spans="1:12">
      <c r="A727" s="40"/>
      <c r="C727" s="40"/>
      <c r="H727" s="315"/>
      <c r="I727" s="235"/>
      <c r="J727" s="39"/>
      <c r="K727" s="37"/>
      <c r="L727" s="316"/>
    </row>
    <row r="728" spans="1:12">
      <c r="A728" s="40"/>
      <c r="C728" s="40"/>
      <c r="H728" s="315"/>
      <c r="I728" s="235"/>
      <c r="J728" s="39"/>
      <c r="K728" s="37"/>
      <c r="L728" s="316"/>
    </row>
    <row r="729" spans="1:12">
      <c r="A729" s="40"/>
      <c r="C729" s="40"/>
      <c r="H729" s="315"/>
      <c r="I729" s="235"/>
      <c r="J729" s="39"/>
      <c r="K729" s="37"/>
      <c r="L729" s="316"/>
    </row>
    <row r="730" spans="1:12">
      <c r="A730" s="40"/>
      <c r="C730" s="40"/>
      <c r="H730" s="315"/>
      <c r="I730" s="235"/>
      <c r="J730" s="39"/>
      <c r="K730" s="37"/>
      <c r="L730" s="316"/>
    </row>
    <row r="731" spans="1:12">
      <c r="A731" s="40"/>
      <c r="C731" s="40"/>
      <c r="H731" s="315"/>
      <c r="I731" s="235"/>
      <c r="J731" s="39"/>
      <c r="K731" s="37"/>
      <c r="L731" s="316"/>
    </row>
    <row r="732" spans="1:12">
      <c r="A732" s="40"/>
      <c r="C732" s="40"/>
      <c r="H732" s="315"/>
      <c r="I732" s="235"/>
      <c r="J732" s="39"/>
      <c r="K732" s="37"/>
      <c r="L732" s="316"/>
    </row>
    <row r="733" spans="1:12">
      <c r="A733" s="40"/>
      <c r="C733" s="40"/>
      <c r="H733" s="315"/>
      <c r="I733" s="235"/>
      <c r="J733" s="39"/>
      <c r="K733" s="37"/>
      <c r="L733" s="316"/>
    </row>
    <row r="734" spans="1:12">
      <c r="A734" s="40"/>
      <c r="C734" s="40"/>
      <c r="H734" s="315"/>
      <c r="I734" s="235"/>
      <c r="J734" s="39"/>
      <c r="K734" s="37"/>
      <c r="L734" s="316"/>
    </row>
    <row r="735" spans="1:12">
      <c r="A735" s="40"/>
      <c r="C735" s="40"/>
      <c r="H735" s="315"/>
      <c r="I735" s="235"/>
      <c r="J735" s="39"/>
      <c r="K735" s="37"/>
      <c r="L735" s="316"/>
    </row>
    <row r="736" spans="1:12">
      <c r="A736" s="40"/>
      <c r="C736" s="40"/>
      <c r="H736" s="315"/>
      <c r="I736" s="235"/>
      <c r="J736" s="39"/>
      <c r="K736" s="37"/>
      <c r="L736" s="316"/>
    </row>
    <row r="737" spans="1:12">
      <c r="A737" s="40"/>
      <c r="C737" s="40"/>
      <c r="H737" s="315"/>
      <c r="I737" s="235"/>
      <c r="J737" s="39"/>
      <c r="K737" s="37"/>
      <c r="L737" s="316"/>
    </row>
    <row r="738" spans="1:12">
      <c r="A738" s="40"/>
      <c r="C738" s="40"/>
      <c r="H738" s="315"/>
      <c r="I738" s="235"/>
      <c r="J738" s="39"/>
      <c r="K738" s="37"/>
      <c r="L738" s="316"/>
    </row>
    <row r="739" spans="1:12">
      <c r="A739" s="40"/>
      <c r="C739" s="40"/>
      <c r="H739" s="315"/>
      <c r="I739" s="235"/>
      <c r="J739" s="39"/>
      <c r="K739" s="37"/>
      <c r="L739" s="316"/>
    </row>
    <row r="740" spans="1:12">
      <c r="A740" s="40"/>
      <c r="C740" s="40"/>
      <c r="H740" s="315"/>
      <c r="I740" s="235"/>
      <c r="J740" s="39"/>
      <c r="K740" s="37"/>
      <c r="L740" s="316"/>
    </row>
    <row r="741" spans="1:12">
      <c r="A741" s="40"/>
      <c r="C741" s="40"/>
      <c r="H741" s="315"/>
      <c r="I741" s="235"/>
      <c r="J741" s="39"/>
      <c r="K741" s="37"/>
      <c r="L741" s="316"/>
    </row>
    <row r="742" spans="1:12">
      <c r="A742" s="40"/>
      <c r="C742" s="40"/>
      <c r="H742" s="315"/>
      <c r="I742" s="235"/>
      <c r="J742" s="39"/>
      <c r="K742" s="37"/>
      <c r="L742" s="316"/>
    </row>
    <row r="743" spans="1:12">
      <c r="A743" s="40"/>
      <c r="C743" s="40"/>
      <c r="H743" s="315"/>
      <c r="I743" s="235"/>
      <c r="J743" s="39"/>
      <c r="K743" s="37"/>
      <c r="L743" s="316"/>
    </row>
    <row r="744" spans="1:12">
      <c r="A744" s="40"/>
      <c r="C744" s="40"/>
      <c r="H744" s="315"/>
      <c r="I744" s="235"/>
      <c r="J744" s="39"/>
      <c r="K744" s="37"/>
      <c r="L744" s="316"/>
    </row>
    <row r="745" spans="1:12">
      <c r="A745" s="40"/>
      <c r="C745" s="40"/>
      <c r="H745" s="315"/>
      <c r="I745" s="235"/>
      <c r="J745" s="39"/>
      <c r="K745" s="37"/>
      <c r="L745" s="316"/>
    </row>
    <row r="746" spans="1:12">
      <c r="A746" s="40"/>
      <c r="C746" s="40"/>
      <c r="H746" s="315"/>
      <c r="I746" s="235"/>
      <c r="J746" s="39"/>
      <c r="K746" s="37"/>
      <c r="L746" s="316"/>
    </row>
    <row r="747" spans="1:12">
      <c r="A747" s="40"/>
      <c r="C747" s="40"/>
      <c r="H747" s="315"/>
      <c r="I747" s="235"/>
      <c r="J747" s="39"/>
      <c r="K747" s="37"/>
      <c r="L747" s="316"/>
    </row>
    <row r="748" spans="1:12">
      <c r="A748" s="40"/>
      <c r="C748" s="40"/>
      <c r="H748" s="315"/>
      <c r="I748" s="235"/>
      <c r="J748" s="39"/>
      <c r="K748" s="37"/>
      <c r="L748" s="316"/>
    </row>
    <row r="749" spans="1:12">
      <c r="A749" s="40"/>
      <c r="C749" s="40"/>
      <c r="H749" s="315"/>
      <c r="I749" s="235"/>
      <c r="J749" s="39"/>
      <c r="K749" s="37"/>
      <c r="L749" s="316"/>
    </row>
    <row r="750" spans="1:12">
      <c r="A750" s="40"/>
      <c r="C750" s="40"/>
      <c r="H750" s="315"/>
      <c r="I750" s="235"/>
      <c r="J750" s="39"/>
      <c r="K750" s="37"/>
      <c r="L750" s="316"/>
    </row>
    <row r="751" spans="1:12">
      <c r="A751" s="40"/>
      <c r="C751" s="40"/>
      <c r="H751" s="315"/>
      <c r="I751" s="235"/>
      <c r="J751" s="39"/>
      <c r="K751" s="37"/>
      <c r="L751" s="316"/>
    </row>
    <row r="752" spans="1:12">
      <c r="A752" s="40"/>
      <c r="C752" s="40"/>
      <c r="H752" s="315"/>
      <c r="I752" s="235"/>
      <c r="J752" s="39"/>
      <c r="K752" s="37"/>
      <c r="L752" s="316"/>
    </row>
    <row r="753" spans="1:12">
      <c r="A753" s="40"/>
      <c r="C753" s="40"/>
      <c r="H753" s="315"/>
      <c r="I753" s="235"/>
      <c r="J753" s="39"/>
      <c r="K753" s="37"/>
      <c r="L753" s="316"/>
    </row>
    <row r="754" spans="1:12">
      <c r="A754" s="40"/>
      <c r="C754" s="40"/>
      <c r="H754" s="315"/>
      <c r="I754" s="235"/>
      <c r="J754" s="39"/>
      <c r="K754" s="37"/>
      <c r="L754" s="316"/>
    </row>
    <row r="755" spans="1:12">
      <c r="A755" s="40"/>
      <c r="C755" s="40"/>
      <c r="H755" s="315"/>
      <c r="I755" s="235"/>
      <c r="J755" s="39"/>
      <c r="K755" s="37"/>
      <c r="L755" s="316"/>
    </row>
    <row r="756" spans="1:12">
      <c r="A756" s="40"/>
      <c r="C756" s="40"/>
      <c r="H756" s="315"/>
      <c r="I756" s="235"/>
      <c r="J756" s="39"/>
      <c r="K756" s="37"/>
      <c r="L756" s="316"/>
    </row>
    <row r="757" spans="1:12">
      <c r="A757" s="40"/>
      <c r="C757" s="40"/>
      <c r="H757" s="315"/>
      <c r="I757" s="235"/>
      <c r="J757" s="39"/>
      <c r="K757" s="37"/>
      <c r="L757" s="316"/>
    </row>
    <row r="758" spans="1:12">
      <c r="A758" s="40"/>
      <c r="C758" s="40"/>
      <c r="H758" s="315"/>
      <c r="I758" s="235"/>
      <c r="J758" s="39"/>
      <c r="K758" s="37"/>
      <c r="L758" s="316"/>
    </row>
    <row r="759" spans="1:12">
      <c r="A759" s="40"/>
      <c r="C759" s="40"/>
      <c r="H759" s="315"/>
      <c r="I759" s="235"/>
      <c r="J759" s="39"/>
      <c r="K759" s="37"/>
      <c r="L759" s="316"/>
    </row>
    <row r="760" spans="1:12">
      <c r="A760" s="40"/>
      <c r="C760" s="40"/>
      <c r="H760" s="315"/>
      <c r="I760" s="235"/>
      <c r="J760" s="39"/>
      <c r="K760" s="37"/>
      <c r="L760" s="316"/>
    </row>
    <row r="761" spans="1:12">
      <c r="A761" s="40"/>
      <c r="C761" s="40"/>
      <c r="H761" s="315"/>
      <c r="I761" s="235"/>
      <c r="J761" s="39"/>
      <c r="K761" s="37"/>
      <c r="L761" s="316"/>
    </row>
    <row r="762" spans="1:12">
      <c r="A762" s="40"/>
      <c r="C762" s="40"/>
      <c r="H762" s="315"/>
      <c r="I762" s="235"/>
      <c r="J762" s="39"/>
      <c r="K762" s="37"/>
      <c r="L762" s="316"/>
    </row>
    <row r="763" spans="1:12">
      <c r="A763" s="40"/>
      <c r="C763" s="40"/>
      <c r="H763" s="315"/>
      <c r="I763" s="235"/>
      <c r="J763" s="39"/>
      <c r="K763" s="37"/>
      <c r="L763" s="316"/>
    </row>
    <row r="764" spans="1:12">
      <c r="A764" s="40"/>
      <c r="C764" s="40"/>
      <c r="H764" s="315"/>
      <c r="I764" s="235"/>
      <c r="J764" s="39"/>
      <c r="K764" s="37"/>
      <c r="L764" s="316"/>
    </row>
    <row r="765" spans="1:12">
      <c r="A765" s="40"/>
      <c r="C765" s="40"/>
      <c r="H765" s="315"/>
      <c r="I765" s="235"/>
      <c r="J765" s="39"/>
      <c r="K765" s="37"/>
      <c r="L765" s="316"/>
    </row>
    <row r="766" spans="1:12">
      <c r="A766" s="40"/>
      <c r="C766" s="40"/>
      <c r="H766" s="315"/>
      <c r="I766" s="235"/>
      <c r="J766" s="39"/>
      <c r="K766" s="37"/>
      <c r="L766" s="316"/>
    </row>
    <row r="767" spans="1:12">
      <c r="A767" s="40"/>
      <c r="C767" s="40"/>
      <c r="H767" s="315"/>
      <c r="I767" s="235"/>
      <c r="J767" s="39"/>
      <c r="K767" s="37"/>
      <c r="L767" s="316"/>
    </row>
    <row r="768" spans="1:12">
      <c r="A768" s="40"/>
      <c r="C768" s="40"/>
      <c r="H768" s="315"/>
      <c r="I768" s="235"/>
      <c r="J768" s="39"/>
      <c r="K768" s="37"/>
      <c r="L768" s="316"/>
    </row>
    <row r="769" spans="1:12">
      <c r="A769" s="40"/>
      <c r="C769" s="40"/>
      <c r="H769" s="315"/>
      <c r="I769" s="235"/>
      <c r="J769" s="39"/>
      <c r="K769" s="37"/>
      <c r="L769" s="316"/>
    </row>
    <row r="770" spans="1:12">
      <c r="A770" s="40"/>
      <c r="C770" s="40"/>
      <c r="H770" s="315"/>
      <c r="I770" s="235"/>
      <c r="J770" s="39"/>
      <c r="K770" s="37"/>
      <c r="L770" s="316"/>
    </row>
    <row r="771" spans="1:12">
      <c r="A771" s="40"/>
      <c r="C771" s="40"/>
      <c r="H771" s="315"/>
      <c r="I771" s="235"/>
      <c r="J771" s="39"/>
      <c r="K771" s="37"/>
      <c r="L771" s="316"/>
    </row>
    <row r="772" spans="1:12">
      <c r="A772" s="40"/>
      <c r="C772" s="40"/>
      <c r="H772" s="315"/>
      <c r="I772" s="235"/>
      <c r="J772" s="39"/>
      <c r="K772" s="37"/>
      <c r="L772" s="316"/>
    </row>
    <row r="773" spans="1:12">
      <c r="A773" s="40"/>
      <c r="C773" s="40"/>
      <c r="H773" s="315"/>
      <c r="I773" s="235"/>
      <c r="J773" s="39"/>
      <c r="K773" s="37"/>
      <c r="L773" s="316"/>
    </row>
    <row r="774" spans="1:12">
      <c r="A774" s="40"/>
      <c r="C774" s="40"/>
      <c r="H774" s="315"/>
      <c r="I774" s="235"/>
      <c r="J774" s="39"/>
      <c r="K774" s="37"/>
      <c r="L774" s="316"/>
    </row>
    <row r="775" spans="1:12">
      <c r="A775" s="40"/>
      <c r="C775" s="40"/>
      <c r="H775" s="315"/>
      <c r="I775" s="235"/>
      <c r="J775" s="39"/>
      <c r="K775" s="37"/>
      <c r="L775" s="316"/>
    </row>
    <row r="776" spans="1:12">
      <c r="A776" s="40"/>
      <c r="C776" s="40"/>
      <c r="H776" s="315"/>
      <c r="I776" s="235"/>
      <c r="J776" s="39"/>
      <c r="K776" s="37"/>
      <c r="L776" s="316"/>
    </row>
    <row r="777" spans="1:12">
      <c r="A777" s="40"/>
      <c r="C777" s="40"/>
      <c r="H777" s="315"/>
      <c r="I777" s="235"/>
      <c r="J777" s="39"/>
      <c r="K777" s="37"/>
      <c r="L777" s="316"/>
    </row>
    <row r="778" spans="1:12">
      <c r="A778" s="40"/>
      <c r="C778" s="40"/>
      <c r="H778" s="315"/>
      <c r="I778" s="235"/>
      <c r="J778" s="39"/>
      <c r="K778" s="37"/>
      <c r="L778" s="316"/>
    </row>
    <row r="779" spans="1:12">
      <c r="A779" s="40"/>
      <c r="C779" s="40"/>
      <c r="H779" s="315"/>
      <c r="I779" s="235"/>
      <c r="J779" s="39"/>
      <c r="K779" s="37"/>
      <c r="L779" s="316"/>
    </row>
    <row r="780" spans="1:12">
      <c r="A780" s="40"/>
      <c r="C780" s="40"/>
      <c r="H780" s="315"/>
      <c r="I780" s="235"/>
      <c r="J780" s="39"/>
      <c r="K780" s="37"/>
      <c r="L780" s="316"/>
    </row>
    <row r="781" spans="1:12">
      <c r="A781" s="40"/>
      <c r="C781" s="40"/>
      <c r="H781" s="315"/>
      <c r="I781" s="235"/>
      <c r="J781" s="39"/>
      <c r="K781" s="37"/>
      <c r="L781" s="316"/>
    </row>
    <row r="782" spans="1:12">
      <c r="A782" s="40"/>
      <c r="C782" s="40"/>
      <c r="H782" s="315"/>
      <c r="I782" s="235"/>
      <c r="J782" s="39"/>
      <c r="K782" s="37"/>
      <c r="L782" s="316"/>
    </row>
    <row r="783" spans="1:12">
      <c r="A783" s="40"/>
      <c r="C783" s="40"/>
      <c r="H783" s="315"/>
      <c r="I783" s="235"/>
      <c r="J783" s="39"/>
      <c r="K783" s="37"/>
      <c r="L783" s="316"/>
    </row>
    <row r="784" spans="1:12">
      <c r="A784" s="40"/>
      <c r="C784" s="40"/>
      <c r="H784" s="315"/>
      <c r="I784" s="235"/>
      <c r="J784" s="39"/>
      <c r="K784" s="37"/>
      <c r="L784" s="316"/>
    </row>
    <row r="785" spans="1:12">
      <c r="A785" s="40"/>
      <c r="C785" s="40"/>
      <c r="H785" s="315"/>
      <c r="I785" s="235"/>
      <c r="J785" s="39"/>
      <c r="K785" s="37"/>
      <c r="L785" s="316"/>
    </row>
    <row r="786" spans="1:12">
      <c r="A786" s="40"/>
      <c r="C786" s="40"/>
      <c r="H786" s="315"/>
      <c r="I786" s="235"/>
      <c r="J786" s="39"/>
      <c r="K786" s="37"/>
      <c r="L786" s="316"/>
    </row>
    <row r="787" spans="1:12">
      <c r="A787" s="40"/>
      <c r="C787" s="40"/>
      <c r="H787" s="315"/>
      <c r="I787" s="235"/>
      <c r="J787" s="39"/>
      <c r="K787" s="37"/>
      <c r="L787" s="316"/>
    </row>
    <row r="788" spans="1:12">
      <c r="A788" s="40"/>
      <c r="C788" s="40"/>
      <c r="H788" s="315"/>
      <c r="I788" s="235"/>
      <c r="J788" s="39"/>
      <c r="K788" s="37"/>
      <c r="L788" s="316"/>
    </row>
    <row r="789" spans="1:12">
      <c r="A789" s="40"/>
      <c r="C789" s="40"/>
      <c r="H789" s="315"/>
      <c r="I789" s="235"/>
      <c r="J789" s="39"/>
      <c r="K789" s="37"/>
      <c r="L789" s="316"/>
    </row>
    <row r="790" spans="1:12">
      <c r="A790" s="40"/>
      <c r="C790" s="40"/>
      <c r="H790" s="315"/>
      <c r="I790" s="235"/>
      <c r="J790" s="39"/>
      <c r="K790" s="37"/>
      <c r="L790" s="316"/>
    </row>
    <row r="791" spans="1:12">
      <c r="A791" s="40"/>
      <c r="C791" s="40"/>
      <c r="H791" s="315"/>
      <c r="I791" s="235"/>
      <c r="J791" s="39"/>
      <c r="K791" s="37"/>
      <c r="L791" s="316"/>
    </row>
    <row r="792" spans="1:12">
      <c r="A792" s="40"/>
      <c r="C792" s="40"/>
      <c r="H792" s="315"/>
      <c r="I792" s="235"/>
      <c r="J792" s="39"/>
      <c r="K792" s="37"/>
      <c r="L792" s="316"/>
    </row>
    <row r="793" spans="1:12">
      <c r="A793" s="40"/>
      <c r="C793" s="40"/>
      <c r="H793" s="315"/>
      <c r="I793" s="235"/>
      <c r="J793" s="39"/>
      <c r="K793" s="37"/>
      <c r="L793" s="316"/>
    </row>
    <row r="794" spans="1:12">
      <c r="A794" s="40"/>
      <c r="C794" s="40"/>
      <c r="H794" s="315"/>
      <c r="I794" s="235"/>
      <c r="J794" s="39"/>
      <c r="K794" s="37"/>
      <c r="L794" s="316"/>
    </row>
    <row r="795" spans="1:12">
      <c r="A795" s="40"/>
      <c r="C795" s="40"/>
      <c r="H795" s="315"/>
      <c r="I795" s="235"/>
      <c r="J795" s="39"/>
      <c r="K795" s="37"/>
      <c r="L795" s="316"/>
    </row>
    <row r="796" spans="1:12">
      <c r="A796" s="40"/>
      <c r="C796" s="40"/>
      <c r="H796" s="315"/>
      <c r="I796" s="235"/>
      <c r="J796" s="39"/>
      <c r="K796" s="37"/>
      <c r="L796" s="316"/>
    </row>
    <row r="797" spans="1:12">
      <c r="A797" s="40"/>
      <c r="C797" s="40"/>
      <c r="H797" s="315"/>
      <c r="I797" s="235"/>
      <c r="J797" s="39"/>
      <c r="K797" s="37"/>
      <c r="L797" s="316"/>
    </row>
    <row r="798" spans="1:12">
      <c r="A798" s="40"/>
      <c r="C798" s="40"/>
      <c r="H798" s="315"/>
      <c r="I798" s="235"/>
      <c r="J798" s="39"/>
      <c r="K798" s="37"/>
      <c r="L798" s="316"/>
    </row>
    <row r="799" spans="1:12">
      <c r="A799" s="40"/>
      <c r="C799" s="40"/>
      <c r="H799" s="315"/>
      <c r="I799" s="235"/>
      <c r="J799" s="39"/>
      <c r="K799" s="37"/>
      <c r="L799" s="316"/>
    </row>
    <row r="800" spans="1:12">
      <c r="A800" s="40"/>
      <c r="C800" s="40"/>
      <c r="H800" s="315"/>
      <c r="I800" s="235"/>
      <c r="J800" s="39"/>
      <c r="K800" s="37"/>
      <c r="L800" s="316"/>
    </row>
    <row r="801" spans="1:12">
      <c r="A801" s="40"/>
      <c r="C801" s="40"/>
      <c r="H801" s="315"/>
      <c r="I801" s="235"/>
      <c r="J801" s="39"/>
      <c r="K801" s="37"/>
      <c r="L801" s="316"/>
    </row>
    <row r="802" spans="1:12">
      <c r="A802" s="40"/>
      <c r="C802" s="40"/>
      <c r="H802" s="315"/>
      <c r="I802" s="235"/>
      <c r="J802" s="39"/>
      <c r="K802" s="37"/>
      <c r="L802" s="316"/>
    </row>
    <row r="803" spans="1:12">
      <c r="A803" s="40"/>
      <c r="C803" s="40"/>
      <c r="H803" s="315"/>
      <c r="I803" s="235"/>
      <c r="J803" s="39"/>
      <c r="K803" s="37"/>
      <c r="L803" s="316"/>
    </row>
    <row r="804" spans="1:12">
      <c r="A804" s="40"/>
      <c r="C804" s="40"/>
      <c r="H804" s="315"/>
      <c r="I804" s="235"/>
      <c r="J804" s="39"/>
      <c r="K804" s="37"/>
      <c r="L804" s="316"/>
    </row>
    <row r="805" spans="1:12">
      <c r="A805" s="40"/>
      <c r="C805" s="40"/>
      <c r="H805" s="315"/>
      <c r="I805" s="235"/>
      <c r="J805" s="39"/>
      <c r="K805" s="37"/>
      <c r="L805" s="316"/>
    </row>
    <row r="806" spans="1:12">
      <c r="A806" s="40"/>
      <c r="C806" s="40"/>
      <c r="H806" s="315"/>
      <c r="I806" s="235"/>
      <c r="J806" s="39"/>
      <c r="K806" s="37"/>
      <c r="L806" s="316"/>
    </row>
    <row r="807" spans="1:12">
      <c r="A807" s="40"/>
      <c r="C807" s="40"/>
      <c r="H807" s="315"/>
      <c r="I807" s="235"/>
      <c r="J807" s="39"/>
      <c r="K807" s="37"/>
      <c r="L807" s="316"/>
    </row>
    <row r="808" spans="1:12">
      <c r="A808" s="40"/>
      <c r="C808" s="40"/>
      <c r="H808" s="315"/>
      <c r="I808" s="235"/>
      <c r="J808" s="39"/>
      <c r="K808" s="37"/>
      <c r="L808" s="316"/>
    </row>
    <row r="809" spans="1:12">
      <c r="A809" s="40"/>
      <c r="C809" s="40"/>
      <c r="H809" s="315"/>
      <c r="I809" s="235"/>
      <c r="J809" s="39"/>
      <c r="K809" s="37"/>
      <c r="L809" s="316"/>
    </row>
    <row r="810" spans="1:12">
      <c r="A810" s="40"/>
      <c r="C810" s="40"/>
      <c r="H810" s="315"/>
      <c r="I810" s="235"/>
      <c r="J810" s="39"/>
      <c r="K810" s="37"/>
      <c r="L810" s="316"/>
    </row>
    <row r="811" spans="1:12">
      <c r="A811" s="40"/>
      <c r="C811" s="40"/>
      <c r="H811" s="315"/>
      <c r="I811" s="235"/>
      <c r="J811" s="39"/>
      <c r="K811" s="37"/>
      <c r="L811" s="316"/>
    </row>
    <row r="812" spans="1:12">
      <c r="A812" s="40"/>
      <c r="C812" s="40"/>
      <c r="H812" s="315"/>
      <c r="I812" s="235"/>
      <c r="J812" s="39"/>
      <c r="K812" s="37"/>
      <c r="L812" s="316"/>
    </row>
    <row r="813" spans="1:12">
      <c r="A813" s="40"/>
      <c r="C813" s="40"/>
      <c r="H813" s="315"/>
      <c r="I813" s="235"/>
      <c r="J813" s="39"/>
      <c r="K813" s="37"/>
      <c r="L813" s="316"/>
    </row>
    <row r="814" spans="1:12">
      <c r="A814" s="40"/>
      <c r="C814" s="40"/>
      <c r="H814" s="315"/>
      <c r="I814" s="235"/>
      <c r="J814" s="39"/>
      <c r="K814" s="37"/>
      <c r="L814" s="316"/>
    </row>
    <row r="815" spans="1:12">
      <c r="A815" s="40"/>
      <c r="C815" s="40"/>
      <c r="H815" s="315"/>
      <c r="I815" s="235"/>
      <c r="J815" s="39"/>
      <c r="K815" s="37"/>
      <c r="L815" s="316"/>
    </row>
    <row r="816" spans="1:12">
      <c r="A816" s="40"/>
      <c r="C816" s="40"/>
      <c r="H816" s="315"/>
      <c r="I816" s="235"/>
      <c r="J816" s="39"/>
      <c r="K816" s="37"/>
      <c r="L816" s="316"/>
    </row>
    <row r="817" spans="1:12">
      <c r="A817" s="40"/>
      <c r="C817" s="40"/>
      <c r="H817" s="315"/>
      <c r="I817" s="235"/>
      <c r="J817" s="39"/>
      <c r="K817" s="37"/>
      <c r="L817" s="316"/>
    </row>
    <row r="818" spans="1:12">
      <c r="A818" s="40"/>
      <c r="C818" s="40"/>
      <c r="H818" s="315"/>
      <c r="I818" s="235"/>
      <c r="J818" s="39"/>
      <c r="K818" s="37"/>
      <c r="L818" s="316"/>
    </row>
    <row r="819" spans="1:12">
      <c r="A819" s="40"/>
      <c r="C819" s="40"/>
      <c r="H819" s="315"/>
      <c r="I819" s="235"/>
      <c r="J819" s="39"/>
      <c r="K819" s="37"/>
      <c r="L819" s="316"/>
    </row>
    <row r="820" spans="1:12">
      <c r="A820" s="40"/>
      <c r="C820" s="40"/>
      <c r="H820" s="315"/>
      <c r="I820" s="235"/>
      <c r="J820" s="39"/>
      <c r="K820" s="37"/>
      <c r="L820" s="316"/>
    </row>
    <row r="821" spans="1:12">
      <c r="A821" s="40"/>
      <c r="C821" s="40"/>
      <c r="H821" s="315"/>
      <c r="I821" s="235"/>
      <c r="J821" s="39"/>
      <c r="K821" s="37"/>
      <c r="L821" s="316"/>
    </row>
    <row r="822" spans="1:12">
      <c r="A822" s="40"/>
      <c r="C822" s="40"/>
      <c r="H822" s="315"/>
      <c r="I822" s="235"/>
      <c r="J822" s="39"/>
      <c r="K822" s="37"/>
      <c r="L822" s="316"/>
    </row>
    <row r="823" spans="1:12">
      <c r="A823" s="40"/>
      <c r="C823" s="40"/>
      <c r="H823" s="315"/>
      <c r="I823" s="235"/>
      <c r="J823" s="39"/>
      <c r="K823" s="37"/>
      <c r="L823" s="316"/>
    </row>
    <row r="824" spans="1:12">
      <c r="A824" s="40"/>
      <c r="C824" s="40"/>
      <c r="H824" s="315"/>
      <c r="I824" s="235"/>
      <c r="J824" s="39"/>
      <c r="K824" s="37"/>
      <c r="L824" s="316"/>
    </row>
    <row r="825" spans="1:12">
      <c r="A825" s="40"/>
      <c r="C825" s="40"/>
      <c r="H825" s="315"/>
      <c r="I825" s="235"/>
      <c r="J825" s="39"/>
      <c r="K825" s="37"/>
      <c r="L825" s="316"/>
    </row>
    <row r="826" spans="1:12">
      <c r="A826" s="40"/>
      <c r="C826" s="40"/>
      <c r="H826" s="315"/>
      <c r="I826" s="235"/>
      <c r="J826" s="39"/>
      <c r="K826" s="37"/>
      <c r="L826" s="316"/>
    </row>
    <row r="827" spans="1:12">
      <c r="A827" s="40"/>
      <c r="C827" s="40"/>
      <c r="H827" s="315"/>
      <c r="I827" s="235"/>
      <c r="J827" s="39"/>
      <c r="K827" s="37"/>
      <c r="L827" s="316"/>
    </row>
    <row r="828" spans="1:12">
      <c r="A828" s="40"/>
      <c r="C828" s="40"/>
      <c r="H828" s="315"/>
      <c r="I828" s="235"/>
      <c r="J828" s="39"/>
      <c r="K828" s="37"/>
      <c r="L828" s="316"/>
    </row>
    <row r="829" spans="1:12">
      <c r="A829" s="40"/>
      <c r="C829" s="40"/>
      <c r="H829" s="315"/>
      <c r="I829" s="235"/>
      <c r="J829" s="39"/>
      <c r="K829" s="37"/>
      <c r="L829" s="316"/>
    </row>
    <row r="830" spans="1:12">
      <c r="A830" s="40"/>
      <c r="C830" s="40"/>
      <c r="H830" s="315"/>
      <c r="I830" s="235"/>
      <c r="J830" s="39"/>
      <c r="K830" s="37"/>
      <c r="L830" s="316"/>
    </row>
    <row r="831" spans="1:12">
      <c r="A831" s="40"/>
      <c r="C831" s="40"/>
      <c r="H831" s="315"/>
      <c r="I831" s="235"/>
      <c r="J831" s="39"/>
      <c r="K831" s="37"/>
      <c r="L831" s="316"/>
    </row>
    <row r="832" spans="1:12">
      <c r="A832" s="40"/>
      <c r="C832" s="40"/>
      <c r="H832" s="315"/>
      <c r="I832" s="235"/>
      <c r="J832" s="39"/>
      <c r="K832" s="37"/>
      <c r="L832" s="316"/>
    </row>
    <row r="833" spans="1:12">
      <c r="A833" s="40"/>
      <c r="C833" s="40"/>
      <c r="H833" s="315"/>
      <c r="I833" s="235"/>
      <c r="J833" s="39"/>
      <c r="K833" s="37"/>
      <c r="L833" s="316"/>
    </row>
    <row r="834" spans="1:12">
      <c r="A834" s="40"/>
      <c r="C834" s="40"/>
      <c r="H834" s="315"/>
      <c r="I834" s="235"/>
      <c r="J834" s="39"/>
      <c r="K834" s="37"/>
      <c r="L834" s="316"/>
    </row>
    <row r="835" spans="1:12">
      <c r="A835" s="40"/>
      <c r="C835" s="40"/>
      <c r="H835" s="315"/>
      <c r="I835" s="235"/>
      <c r="J835" s="39"/>
      <c r="K835" s="37"/>
      <c r="L835" s="316"/>
    </row>
    <row r="836" spans="1:12">
      <c r="A836" s="40"/>
      <c r="C836" s="40"/>
      <c r="H836" s="315"/>
      <c r="I836" s="235"/>
      <c r="J836" s="39"/>
      <c r="K836" s="37"/>
      <c r="L836" s="316"/>
    </row>
    <row r="837" spans="1:12">
      <c r="A837" s="40"/>
      <c r="C837" s="40"/>
      <c r="H837" s="315"/>
      <c r="I837" s="235"/>
      <c r="J837" s="39"/>
      <c r="K837" s="37"/>
      <c r="L837" s="316"/>
    </row>
    <row r="838" spans="1:12">
      <c r="A838" s="40"/>
      <c r="C838" s="40"/>
      <c r="H838" s="315"/>
      <c r="I838" s="235"/>
      <c r="J838" s="39"/>
      <c r="K838" s="37"/>
      <c r="L838" s="316"/>
    </row>
    <row r="839" spans="1:12">
      <c r="A839" s="40"/>
      <c r="C839" s="40"/>
      <c r="H839" s="315"/>
      <c r="I839" s="235"/>
      <c r="J839" s="39"/>
      <c r="K839" s="37"/>
      <c r="L839" s="316"/>
    </row>
    <row r="840" spans="1:12">
      <c r="A840" s="40"/>
      <c r="C840" s="40"/>
      <c r="H840" s="315"/>
      <c r="I840" s="235"/>
      <c r="J840" s="39"/>
      <c r="K840" s="37"/>
      <c r="L840" s="316"/>
    </row>
    <row r="841" spans="1:12">
      <c r="A841" s="40"/>
      <c r="C841" s="40"/>
      <c r="H841" s="315"/>
      <c r="I841" s="235"/>
      <c r="J841" s="39"/>
      <c r="K841" s="37"/>
      <c r="L841" s="316"/>
    </row>
    <row r="842" spans="1:12">
      <c r="A842" s="40"/>
      <c r="C842" s="40"/>
      <c r="H842" s="315"/>
      <c r="I842" s="235"/>
      <c r="J842" s="39"/>
      <c r="K842" s="37"/>
      <c r="L842" s="316"/>
    </row>
    <row r="843" spans="1:12">
      <c r="A843" s="40"/>
      <c r="C843" s="40"/>
      <c r="H843" s="315"/>
      <c r="I843" s="235"/>
      <c r="J843" s="39"/>
      <c r="K843" s="37"/>
      <c r="L843" s="316"/>
    </row>
    <row r="844" spans="1:12">
      <c r="A844" s="40"/>
      <c r="C844" s="40"/>
      <c r="H844" s="315"/>
      <c r="I844" s="235"/>
      <c r="J844" s="39"/>
      <c r="K844" s="37"/>
      <c r="L844" s="316"/>
    </row>
    <row r="845" spans="1:12">
      <c r="A845" s="40"/>
      <c r="C845" s="40"/>
      <c r="H845" s="315"/>
      <c r="I845" s="235"/>
      <c r="J845" s="39"/>
      <c r="K845" s="37"/>
      <c r="L845" s="316"/>
    </row>
    <row r="846" spans="1:12">
      <c r="A846" s="40"/>
      <c r="C846" s="40"/>
      <c r="H846" s="315"/>
      <c r="I846" s="235"/>
      <c r="J846" s="39"/>
      <c r="K846" s="37"/>
      <c r="L846" s="316"/>
    </row>
    <row r="847" spans="1:12">
      <c r="A847" s="40"/>
      <c r="C847" s="40"/>
      <c r="H847" s="315"/>
      <c r="I847" s="235"/>
      <c r="J847" s="39"/>
      <c r="K847" s="37"/>
      <c r="L847" s="316"/>
    </row>
    <row r="848" spans="1:12">
      <c r="A848" s="40"/>
      <c r="C848" s="40"/>
      <c r="H848" s="315"/>
      <c r="I848" s="235"/>
      <c r="J848" s="39"/>
      <c r="K848" s="37"/>
      <c r="L848" s="316"/>
    </row>
    <row r="849" spans="1:12">
      <c r="A849" s="40"/>
      <c r="C849" s="40"/>
      <c r="H849" s="315"/>
      <c r="I849" s="235"/>
      <c r="J849" s="39"/>
      <c r="K849" s="37"/>
      <c r="L849" s="316"/>
    </row>
    <row r="850" spans="1:12">
      <c r="A850" s="40"/>
      <c r="C850" s="40"/>
      <c r="H850" s="315"/>
      <c r="I850" s="235"/>
      <c r="J850" s="39"/>
      <c r="K850" s="37"/>
      <c r="L850" s="316"/>
    </row>
    <row r="851" spans="1:12">
      <c r="A851" s="40"/>
      <c r="C851" s="40"/>
      <c r="H851" s="315"/>
      <c r="I851" s="235"/>
      <c r="J851" s="39"/>
      <c r="K851" s="37"/>
      <c r="L851" s="316"/>
    </row>
    <row r="852" spans="1:12">
      <c r="A852" s="40"/>
      <c r="C852" s="40"/>
      <c r="H852" s="315"/>
      <c r="I852" s="235"/>
      <c r="J852" s="39"/>
      <c r="K852" s="37"/>
      <c r="L852" s="316"/>
    </row>
    <row r="853" spans="1:12">
      <c r="A853" s="40"/>
      <c r="C853" s="40"/>
      <c r="H853" s="315"/>
      <c r="I853" s="235"/>
      <c r="J853" s="39"/>
      <c r="K853" s="37"/>
      <c r="L853" s="316"/>
    </row>
    <row r="854" spans="1:12">
      <c r="A854" s="40"/>
      <c r="C854" s="40"/>
      <c r="H854" s="315"/>
      <c r="I854" s="235"/>
      <c r="J854" s="39"/>
      <c r="K854" s="37"/>
      <c r="L854" s="316"/>
    </row>
    <row r="855" spans="1:12">
      <c r="A855" s="40"/>
      <c r="C855" s="40"/>
      <c r="H855" s="315"/>
      <c r="I855" s="235"/>
      <c r="J855" s="39"/>
      <c r="K855" s="37"/>
      <c r="L855" s="316"/>
    </row>
    <row r="856" spans="1:12">
      <c r="A856" s="40"/>
      <c r="C856" s="40"/>
      <c r="H856" s="315"/>
      <c r="I856" s="235"/>
      <c r="J856" s="39"/>
      <c r="K856" s="37"/>
      <c r="L856" s="316"/>
    </row>
    <row r="857" spans="1:12">
      <c r="A857" s="40"/>
      <c r="C857" s="40"/>
      <c r="H857" s="315"/>
      <c r="I857" s="235"/>
      <c r="J857" s="39"/>
      <c r="K857" s="37"/>
      <c r="L857" s="316"/>
    </row>
    <row r="858" spans="1:12">
      <c r="A858" s="40"/>
      <c r="C858" s="40"/>
      <c r="H858" s="315"/>
      <c r="I858" s="235"/>
      <c r="J858" s="39"/>
      <c r="K858" s="37"/>
      <c r="L858" s="316"/>
    </row>
    <row r="859" spans="1:12">
      <c r="A859" s="40"/>
      <c r="C859" s="40"/>
      <c r="H859" s="315"/>
      <c r="I859" s="235"/>
      <c r="J859" s="39"/>
      <c r="K859" s="37"/>
      <c r="L859" s="316"/>
    </row>
    <row r="860" spans="1:12">
      <c r="A860" s="40"/>
      <c r="C860" s="40"/>
      <c r="H860" s="315"/>
      <c r="I860" s="235"/>
      <c r="J860" s="39"/>
      <c r="K860" s="37"/>
      <c r="L860" s="316"/>
    </row>
    <row r="861" spans="1:12">
      <c r="A861" s="40"/>
      <c r="C861" s="40"/>
      <c r="H861" s="315"/>
      <c r="I861" s="235"/>
      <c r="J861" s="39"/>
      <c r="K861" s="37"/>
      <c r="L861" s="316"/>
    </row>
    <row r="862" spans="1:12">
      <c r="A862" s="40"/>
      <c r="C862" s="40"/>
      <c r="H862" s="315"/>
      <c r="I862" s="235"/>
      <c r="J862" s="39"/>
      <c r="K862" s="37"/>
      <c r="L862" s="316"/>
    </row>
    <row r="863" spans="1:12">
      <c r="A863" s="40"/>
      <c r="C863" s="40"/>
      <c r="H863" s="315"/>
      <c r="I863" s="235"/>
      <c r="J863" s="39"/>
      <c r="K863" s="37"/>
      <c r="L863" s="316"/>
    </row>
    <row r="864" spans="1:12">
      <c r="A864" s="40"/>
      <c r="C864" s="40"/>
      <c r="H864" s="315"/>
      <c r="I864" s="235"/>
      <c r="J864" s="39"/>
      <c r="K864" s="37"/>
      <c r="L864" s="316"/>
    </row>
    <row r="865" spans="1:12">
      <c r="A865" s="40"/>
      <c r="C865" s="40"/>
      <c r="H865" s="315"/>
      <c r="I865" s="235"/>
      <c r="J865" s="39"/>
      <c r="K865" s="37"/>
      <c r="L865" s="316"/>
    </row>
    <row r="866" spans="1:12">
      <c r="A866" s="40"/>
      <c r="C866" s="40"/>
      <c r="H866" s="315"/>
      <c r="I866" s="235"/>
      <c r="J866" s="39"/>
      <c r="K866" s="37"/>
      <c r="L866" s="316"/>
    </row>
    <row r="867" spans="1:12">
      <c r="A867" s="40"/>
      <c r="C867" s="40"/>
      <c r="H867" s="315"/>
      <c r="I867" s="235"/>
      <c r="J867" s="39"/>
      <c r="K867" s="37"/>
      <c r="L867" s="316"/>
    </row>
    <row r="868" spans="1:12">
      <c r="A868" s="40"/>
      <c r="C868" s="40"/>
      <c r="H868" s="315"/>
      <c r="I868" s="235"/>
      <c r="J868" s="39"/>
      <c r="K868" s="37"/>
      <c r="L868" s="316"/>
    </row>
    <row r="869" spans="1:12">
      <c r="A869" s="40"/>
      <c r="C869" s="40"/>
      <c r="H869" s="315"/>
      <c r="I869" s="235"/>
      <c r="J869" s="39"/>
      <c r="K869" s="37"/>
      <c r="L869" s="316"/>
    </row>
    <row r="870" spans="1:12">
      <c r="A870" s="40"/>
      <c r="C870" s="40"/>
      <c r="H870" s="315"/>
      <c r="I870" s="235"/>
      <c r="J870" s="39"/>
      <c r="K870" s="37"/>
      <c r="L870" s="316"/>
    </row>
    <row r="871" spans="1:12">
      <c r="A871" s="40"/>
      <c r="C871" s="40"/>
      <c r="H871" s="315"/>
      <c r="I871" s="235"/>
      <c r="J871" s="39"/>
      <c r="K871" s="37"/>
      <c r="L871" s="316"/>
    </row>
    <row r="872" spans="1:12">
      <c r="A872" s="40"/>
      <c r="C872" s="40"/>
      <c r="H872" s="315"/>
      <c r="I872" s="235"/>
      <c r="J872" s="39"/>
      <c r="K872" s="37"/>
      <c r="L872" s="316"/>
    </row>
    <row r="873" spans="1:12">
      <c r="A873" s="40"/>
      <c r="C873" s="40"/>
      <c r="H873" s="315"/>
      <c r="I873" s="235"/>
      <c r="J873" s="39"/>
      <c r="K873" s="37"/>
      <c r="L873" s="316"/>
    </row>
    <row r="874" spans="1:12">
      <c r="A874" s="40"/>
      <c r="C874" s="40"/>
      <c r="H874" s="315"/>
      <c r="I874" s="235"/>
      <c r="J874" s="39"/>
      <c r="K874" s="37"/>
      <c r="L874" s="316"/>
    </row>
    <row r="875" spans="1:12">
      <c r="A875" s="40"/>
      <c r="C875" s="40"/>
      <c r="H875" s="315"/>
      <c r="I875" s="235"/>
      <c r="J875" s="39"/>
      <c r="K875" s="37"/>
      <c r="L875" s="316"/>
    </row>
    <row r="876" spans="1:12">
      <c r="A876" s="40"/>
      <c r="C876" s="40"/>
      <c r="H876" s="315"/>
      <c r="I876" s="235"/>
      <c r="J876" s="39"/>
      <c r="K876" s="37"/>
      <c r="L876" s="316"/>
    </row>
    <row r="877" spans="1:12">
      <c r="A877" s="40"/>
      <c r="C877" s="40"/>
      <c r="H877" s="315"/>
      <c r="I877" s="235"/>
      <c r="J877" s="39"/>
      <c r="K877" s="37"/>
      <c r="L877" s="316"/>
    </row>
    <row r="878" spans="1:12">
      <c r="A878" s="40"/>
      <c r="C878" s="40"/>
      <c r="H878" s="315"/>
      <c r="I878" s="235"/>
      <c r="J878" s="39"/>
      <c r="K878" s="37"/>
      <c r="L878" s="316"/>
    </row>
    <row r="879" spans="1:12">
      <c r="A879" s="40"/>
      <c r="C879" s="40"/>
      <c r="H879" s="315"/>
      <c r="I879" s="235"/>
      <c r="J879" s="39"/>
      <c r="K879" s="37"/>
      <c r="L879" s="316"/>
    </row>
    <row r="880" spans="1:12">
      <c r="A880" s="40"/>
      <c r="C880" s="40"/>
      <c r="H880" s="315"/>
      <c r="I880" s="235"/>
      <c r="J880" s="39"/>
      <c r="K880" s="37"/>
      <c r="L880" s="316"/>
    </row>
    <row r="881" spans="1:12">
      <c r="A881" s="40"/>
      <c r="C881" s="40"/>
      <c r="H881" s="315"/>
      <c r="I881" s="235"/>
      <c r="J881" s="39"/>
      <c r="K881" s="37"/>
      <c r="L881" s="316"/>
    </row>
    <row r="882" spans="1:12">
      <c r="A882" s="40"/>
      <c r="C882" s="40"/>
      <c r="H882" s="315"/>
      <c r="I882" s="235"/>
      <c r="J882" s="39"/>
      <c r="K882" s="37"/>
      <c r="L882" s="316"/>
    </row>
    <row r="883" spans="1:12">
      <c r="A883" s="40"/>
      <c r="C883" s="40"/>
      <c r="H883" s="315"/>
      <c r="I883" s="235"/>
      <c r="J883" s="39"/>
      <c r="K883" s="37"/>
      <c r="L883" s="316"/>
    </row>
    <row r="884" spans="1:12">
      <c r="A884" s="40"/>
      <c r="C884" s="40"/>
      <c r="H884" s="315"/>
      <c r="I884" s="235"/>
      <c r="J884" s="39"/>
      <c r="K884" s="37"/>
      <c r="L884" s="316"/>
    </row>
    <row r="885" spans="1:12">
      <c r="A885" s="40"/>
      <c r="C885" s="40"/>
      <c r="H885" s="315"/>
      <c r="I885" s="235"/>
      <c r="J885" s="39"/>
      <c r="K885" s="37"/>
      <c r="L885" s="316"/>
    </row>
    <row r="886" spans="1:12">
      <c r="A886" s="40"/>
      <c r="C886" s="40"/>
      <c r="H886" s="315"/>
      <c r="I886" s="235"/>
      <c r="J886" s="39"/>
      <c r="K886" s="37"/>
      <c r="L886" s="316"/>
    </row>
    <row r="887" spans="1:12">
      <c r="A887" s="40"/>
      <c r="C887" s="40"/>
      <c r="H887" s="315"/>
      <c r="I887" s="235"/>
      <c r="J887" s="39"/>
      <c r="K887" s="37"/>
      <c r="L887" s="316"/>
    </row>
    <row r="888" spans="1:12">
      <c r="A888" s="40"/>
      <c r="C888" s="40"/>
      <c r="H888" s="315"/>
      <c r="I888" s="235"/>
      <c r="J888" s="39"/>
      <c r="K888" s="37"/>
      <c r="L888" s="316"/>
    </row>
    <row r="889" spans="1:12">
      <c r="A889" s="40"/>
      <c r="C889" s="40"/>
      <c r="H889" s="315"/>
      <c r="I889" s="235"/>
      <c r="J889" s="39"/>
      <c r="K889" s="37"/>
      <c r="L889" s="316"/>
    </row>
    <row r="890" spans="1:12">
      <c r="A890" s="40"/>
      <c r="C890" s="40"/>
      <c r="H890" s="315"/>
      <c r="I890" s="235"/>
      <c r="J890" s="39"/>
      <c r="K890" s="37"/>
      <c r="L890" s="316"/>
    </row>
    <row r="891" spans="1:12">
      <c r="A891" s="40"/>
      <c r="C891" s="40"/>
      <c r="H891" s="315"/>
      <c r="I891" s="235"/>
      <c r="J891" s="39"/>
      <c r="K891" s="37"/>
      <c r="L891" s="316"/>
    </row>
    <row r="892" spans="1:12">
      <c r="A892" s="40"/>
      <c r="C892" s="40"/>
      <c r="H892" s="315"/>
      <c r="I892" s="235"/>
      <c r="J892" s="39"/>
      <c r="K892" s="37"/>
      <c r="L892" s="316"/>
    </row>
    <row r="893" spans="1:12">
      <c r="A893" s="40"/>
      <c r="C893" s="40"/>
      <c r="H893" s="315"/>
      <c r="I893" s="235"/>
      <c r="J893" s="39"/>
      <c r="K893" s="37"/>
      <c r="L893" s="316"/>
    </row>
    <row r="894" spans="1:12">
      <c r="A894" s="40"/>
      <c r="C894" s="40"/>
      <c r="H894" s="315"/>
      <c r="I894" s="235"/>
      <c r="J894" s="39"/>
      <c r="K894" s="37"/>
      <c r="L894" s="316"/>
    </row>
    <row r="895" spans="1:12">
      <c r="A895" s="40"/>
      <c r="C895" s="40"/>
      <c r="H895" s="315"/>
      <c r="I895" s="235"/>
      <c r="J895" s="39"/>
      <c r="K895" s="37"/>
      <c r="L895" s="316"/>
    </row>
    <row r="896" spans="1:12">
      <c r="A896" s="40"/>
      <c r="C896" s="40"/>
      <c r="H896" s="315"/>
      <c r="I896" s="235"/>
      <c r="J896" s="39"/>
      <c r="K896" s="37"/>
      <c r="L896" s="316"/>
    </row>
    <row r="897" spans="1:12">
      <c r="A897" s="40"/>
      <c r="C897" s="40"/>
      <c r="H897" s="315"/>
      <c r="I897" s="235"/>
      <c r="J897" s="39"/>
      <c r="K897" s="37"/>
      <c r="L897" s="316"/>
    </row>
    <row r="898" spans="1:12">
      <c r="A898" s="40"/>
      <c r="C898" s="40"/>
      <c r="H898" s="315"/>
      <c r="I898" s="235"/>
      <c r="J898" s="39"/>
      <c r="K898" s="37"/>
      <c r="L898" s="316"/>
    </row>
    <row r="899" spans="1:12">
      <c r="A899" s="40"/>
      <c r="C899" s="40"/>
      <c r="H899" s="315"/>
      <c r="I899" s="235"/>
      <c r="J899" s="39"/>
      <c r="K899" s="37"/>
      <c r="L899" s="316"/>
    </row>
    <row r="900" spans="1:12">
      <c r="A900" s="40"/>
      <c r="C900" s="40"/>
      <c r="H900" s="315"/>
      <c r="I900" s="235"/>
      <c r="J900" s="39"/>
      <c r="K900" s="37"/>
      <c r="L900" s="316"/>
    </row>
    <row r="901" spans="1:12">
      <c r="A901" s="40"/>
      <c r="C901" s="40"/>
      <c r="H901" s="315"/>
      <c r="I901" s="235"/>
      <c r="J901" s="39"/>
      <c r="K901" s="37"/>
      <c r="L901" s="316"/>
    </row>
    <row r="902" spans="1:12">
      <c r="A902" s="40"/>
      <c r="C902" s="40"/>
      <c r="H902" s="315"/>
      <c r="I902" s="235"/>
      <c r="J902" s="39"/>
      <c r="K902" s="37"/>
      <c r="L902" s="316"/>
    </row>
    <row r="903" spans="1:12">
      <c r="A903" s="40"/>
      <c r="C903" s="40"/>
      <c r="H903" s="315"/>
      <c r="I903" s="235"/>
      <c r="J903" s="39"/>
      <c r="K903" s="37"/>
      <c r="L903" s="316"/>
    </row>
    <row r="904" spans="1:12">
      <c r="A904" s="40"/>
      <c r="C904" s="40"/>
      <c r="H904" s="315"/>
      <c r="I904" s="235"/>
      <c r="J904" s="39"/>
      <c r="K904" s="37"/>
      <c r="L904" s="316"/>
    </row>
    <row r="905" spans="1:12">
      <c r="A905" s="40"/>
      <c r="C905" s="40"/>
      <c r="H905" s="315"/>
      <c r="I905" s="235"/>
      <c r="J905" s="39"/>
      <c r="K905" s="37"/>
      <c r="L905" s="316"/>
    </row>
    <row r="906" spans="1:12">
      <c r="A906" s="40"/>
      <c r="C906" s="40"/>
      <c r="H906" s="315"/>
      <c r="I906" s="235"/>
      <c r="J906" s="39"/>
      <c r="K906" s="37"/>
      <c r="L906" s="316"/>
    </row>
    <row r="907" spans="1:12">
      <c r="A907" s="40"/>
      <c r="C907" s="40"/>
      <c r="H907" s="315"/>
      <c r="I907" s="235"/>
      <c r="J907" s="39"/>
      <c r="K907" s="37"/>
      <c r="L907" s="316"/>
    </row>
    <row r="908" spans="1:12">
      <c r="A908" s="40"/>
      <c r="C908" s="40"/>
      <c r="H908" s="315"/>
      <c r="I908" s="235"/>
      <c r="J908" s="39"/>
      <c r="K908" s="37"/>
      <c r="L908" s="316"/>
    </row>
    <row r="909" spans="1:12">
      <c r="A909" s="40"/>
      <c r="C909" s="40"/>
      <c r="H909" s="315"/>
      <c r="I909" s="235"/>
      <c r="J909" s="39"/>
      <c r="K909" s="37"/>
      <c r="L909" s="316"/>
    </row>
    <row r="910" spans="1:12">
      <c r="A910" s="40"/>
      <c r="C910" s="40"/>
      <c r="H910" s="315"/>
      <c r="I910" s="235"/>
      <c r="J910" s="39"/>
      <c r="K910" s="37"/>
      <c r="L910" s="316"/>
    </row>
    <row r="911" spans="1:12">
      <c r="A911" s="40"/>
      <c r="C911" s="40"/>
      <c r="H911" s="315"/>
      <c r="I911" s="235"/>
      <c r="J911" s="39"/>
      <c r="K911" s="37"/>
      <c r="L911" s="316"/>
    </row>
    <row r="912" spans="1:12">
      <c r="A912" s="40"/>
      <c r="C912" s="40"/>
      <c r="H912" s="315"/>
      <c r="I912" s="235"/>
      <c r="J912" s="39"/>
      <c r="K912" s="37"/>
      <c r="L912" s="316"/>
    </row>
    <row r="913" spans="1:12">
      <c r="A913" s="40"/>
      <c r="C913" s="40"/>
      <c r="H913" s="315"/>
      <c r="I913" s="235"/>
      <c r="J913" s="39"/>
      <c r="K913" s="37"/>
      <c r="L913" s="316"/>
    </row>
    <row r="914" spans="1:12">
      <c r="A914" s="40"/>
      <c r="C914" s="40"/>
      <c r="H914" s="315"/>
      <c r="I914" s="235"/>
      <c r="J914" s="39"/>
      <c r="K914" s="37"/>
      <c r="L914" s="316"/>
    </row>
    <row r="915" spans="1:12">
      <c r="A915" s="40"/>
      <c r="C915" s="40"/>
      <c r="H915" s="315"/>
      <c r="I915" s="235"/>
      <c r="J915" s="39"/>
      <c r="K915" s="37"/>
      <c r="L915" s="316"/>
    </row>
    <row r="916" spans="1:12">
      <c r="A916" s="40"/>
      <c r="C916" s="40"/>
      <c r="H916" s="315"/>
      <c r="I916" s="235"/>
      <c r="J916" s="39"/>
      <c r="K916" s="37"/>
      <c r="L916" s="316"/>
    </row>
    <row r="917" spans="1:12">
      <c r="A917" s="40"/>
      <c r="C917" s="40"/>
      <c r="H917" s="315"/>
      <c r="I917" s="235"/>
      <c r="J917" s="39"/>
      <c r="K917" s="37"/>
      <c r="L917" s="316"/>
    </row>
    <row r="918" spans="1:12">
      <c r="A918" s="40"/>
      <c r="C918" s="40"/>
      <c r="H918" s="315"/>
      <c r="I918" s="235"/>
      <c r="J918" s="39"/>
      <c r="K918" s="37"/>
      <c r="L918" s="316"/>
    </row>
    <row r="919" spans="1:12">
      <c r="A919" s="40"/>
      <c r="C919" s="40"/>
      <c r="H919" s="315"/>
      <c r="I919" s="235"/>
      <c r="J919" s="39"/>
      <c r="K919" s="37"/>
      <c r="L919" s="316"/>
    </row>
    <row r="920" spans="1:12">
      <c r="A920" s="40"/>
      <c r="C920" s="40"/>
      <c r="H920" s="315"/>
      <c r="I920" s="235"/>
      <c r="J920" s="39"/>
      <c r="K920" s="37"/>
      <c r="L920" s="316"/>
    </row>
    <row r="921" spans="1:12">
      <c r="A921" s="40"/>
      <c r="C921" s="40"/>
      <c r="H921" s="315"/>
      <c r="I921" s="235"/>
      <c r="J921" s="39"/>
      <c r="K921" s="37"/>
      <c r="L921" s="316"/>
    </row>
    <row r="922" spans="1:12">
      <c r="A922" s="40"/>
      <c r="C922" s="40"/>
      <c r="H922" s="315"/>
      <c r="I922" s="235"/>
      <c r="J922" s="39"/>
      <c r="K922" s="37"/>
      <c r="L922" s="316"/>
    </row>
    <row r="923" spans="1:12">
      <c r="A923" s="40"/>
      <c r="C923" s="40"/>
      <c r="H923" s="315"/>
      <c r="I923" s="235"/>
      <c r="J923" s="39"/>
      <c r="K923" s="37"/>
      <c r="L923" s="316"/>
    </row>
    <row r="924" spans="1:12">
      <c r="A924" s="40"/>
      <c r="C924" s="40"/>
      <c r="H924" s="315"/>
      <c r="I924" s="235"/>
      <c r="J924" s="39"/>
      <c r="K924" s="37"/>
      <c r="L924" s="316"/>
    </row>
    <row r="925" spans="1:12">
      <c r="A925" s="40"/>
      <c r="C925" s="40"/>
      <c r="H925" s="315"/>
      <c r="I925" s="235"/>
      <c r="J925" s="39"/>
      <c r="K925" s="37"/>
      <c r="L925" s="316"/>
    </row>
    <row r="926" spans="1:12">
      <c r="A926" s="40"/>
      <c r="C926" s="40"/>
      <c r="H926" s="315"/>
      <c r="I926" s="235"/>
      <c r="J926" s="39"/>
      <c r="K926" s="37"/>
      <c r="L926" s="316"/>
    </row>
    <row r="927" spans="1:12">
      <c r="A927" s="40"/>
      <c r="C927" s="40"/>
      <c r="H927" s="315"/>
      <c r="I927" s="235"/>
      <c r="J927" s="39"/>
      <c r="K927" s="37"/>
      <c r="L927" s="316"/>
    </row>
    <row r="928" spans="1:12">
      <c r="A928" s="40"/>
      <c r="C928" s="40"/>
      <c r="H928" s="315"/>
      <c r="I928" s="235"/>
      <c r="J928" s="39"/>
      <c r="K928" s="37"/>
      <c r="L928" s="316"/>
    </row>
    <row r="929" spans="1:12">
      <c r="A929" s="40"/>
      <c r="C929" s="40"/>
      <c r="H929" s="315"/>
      <c r="I929" s="235"/>
      <c r="J929" s="39"/>
      <c r="K929" s="37"/>
      <c r="L929" s="316"/>
    </row>
    <row r="930" spans="1:12">
      <c r="A930" s="40"/>
      <c r="C930" s="40"/>
      <c r="H930" s="315"/>
      <c r="I930" s="235"/>
      <c r="J930" s="39"/>
      <c r="K930" s="37"/>
      <c r="L930" s="316"/>
    </row>
    <row r="931" spans="1:12">
      <c r="A931" s="40"/>
      <c r="C931" s="40"/>
      <c r="H931" s="315"/>
      <c r="I931" s="235"/>
      <c r="J931" s="39"/>
      <c r="K931" s="37"/>
      <c r="L931" s="316"/>
    </row>
    <row r="932" spans="1:12">
      <c r="A932" s="40"/>
      <c r="C932" s="40"/>
      <c r="H932" s="315"/>
      <c r="I932" s="235"/>
      <c r="J932" s="39"/>
      <c r="K932" s="37"/>
      <c r="L932" s="316"/>
    </row>
    <row r="933" spans="1:12">
      <c r="A933" s="40"/>
      <c r="C933" s="40"/>
      <c r="H933" s="315"/>
      <c r="I933" s="235"/>
      <c r="J933" s="39"/>
      <c r="K933" s="37"/>
      <c r="L933" s="316"/>
    </row>
    <row r="934" spans="1:12">
      <c r="A934" s="40"/>
      <c r="C934" s="40"/>
      <c r="H934" s="315"/>
      <c r="I934" s="235"/>
      <c r="J934" s="39"/>
      <c r="K934" s="37"/>
      <c r="L934" s="316"/>
    </row>
    <row r="935" spans="1:12">
      <c r="A935" s="40"/>
      <c r="C935" s="40"/>
      <c r="H935" s="315"/>
      <c r="I935" s="235"/>
      <c r="J935" s="39"/>
      <c r="K935" s="37"/>
      <c r="L935" s="316"/>
    </row>
    <row r="936" spans="1:12">
      <c r="A936" s="40"/>
      <c r="C936" s="40"/>
      <c r="H936" s="315"/>
      <c r="I936" s="235"/>
      <c r="J936" s="39"/>
      <c r="K936" s="37"/>
      <c r="L936" s="316"/>
    </row>
    <row r="937" spans="1:12">
      <c r="A937" s="40"/>
      <c r="C937" s="40"/>
      <c r="H937" s="315"/>
      <c r="I937" s="235"/>
      <c r="J937" s="39"/>
      <c r="K937" s="37"/>
      <c r="L937" s="316"/>
    </row>
    <row r="938" spans="1:12">
      <c r="A938" s="40"/>
      <c r="C938" s="40"/>
      <c r="H938" s="315"/>
      <c r="I938" s="235"/>
      <c r="J938" s="39"/>
      <c r="K938" s="37"/>
      <c r="L938" s="316"/>
    </row>
  </sheetData>
  <mergeCells count="4">
    <mergeCell ref="A1:B1"/>
    <mergeCell ref="J2:K2"/>
    <mergeCell ref="L2:M2"/>
    <mergeCell ref="D182:E182"/>
  </mergeCells>
  <hyperlinks>
    <hyperlink ref="F3" r:id="rId1" xr:uid="{00000000-0004-0000-0300-000000000000}"/>
    <hyperlink ref="F4" r:id="rId2" xr:uid="{00000000-0004-0000-0300-000001000000}"/>
    <hyperlink ref="F5" r:id="rId3" xr:uid="{00000000-0004-0000-0300-000002000000}"/>
    <hyperlink ref="F6" r:id="rId4" xr:uid="{00000000-0004-0000-0300-000003000000}"/>
    <hyperlink ref="F7" r:id="rId5" xr:uid="{00000000-0004-0000-0300-000004000000}"/>
    <hyperlink ref="F8" r:id="rId6" xr:uid="{00000000-0004-0000-0300-000005000000}"/>
    <hyperlink ref="F9" r:id="rId7" xr:uid="{00000000-0004-0000-0300-000006000000}"/>
    <hyperlink ref="F10" r:id="rId8" xr:uid="{00000000-0004-0000-0300-000007000000}"/>
    <hyperlink ref="F11" r:id="rId9" xr:uid="{00000000-0004-0000-0300-000008000000}"/>
    <hyperlink ref="F12" r:id="rId10" xr:uid="{00000000-0004-0000-0300-000009000000}"/>
    <hyperlink ref="F13" r:id="rId11" xr:uid="{00000000-0004-0000-0300-00000A000000}"/>
    <hyperlink ref="F15" r:id="rId12" xr:uid="{00000000-0004-0000-0300-00000B000000}"/>
    <hyperlink ref="M15" r:id="rId13" xr:uid="{00000000-0004-0000-0300-00000C000000}"/>
    <hyperlink ref="F16" r:id="rId14" xr:uid="{00000000-0004-0000-0300-00000D000000}"/>
    <hyperlink ref="F17" r:id="rId15" xr:uid="{00000000-0004-0000-0300-00000E000000}"/>
    <hyperlink ref="F18" r:id="rId16" xr:uid="{00000000-0004-0000-0300-00000F000000}"/>
    <hyperlink ref="F19" r:id="rId17" xr:uid="{00000000-0004-0000-0300-000010000000}"/>
    <hyperlink ref="F20" r:id="rId18" xr:uid="{00000000-0004-0000-0300-000011000000}"/>
    <hyperlink ref="F21" r:id="rId19" xr:uid="{00000000-0004-0000-0300-000012000000}"/>
    <hyperlink ref="F22" r:id="rId20" xr:uid="{00000000-0004-0000-0300-000013000000}"/>
    <hyperlink ref="F23" r:id="rId21" xr:uid="{00000000-0004-0000-0300-000014000000}"/>
    <hyperlink ref="F24" r:id="rId22" xr:uid="{00000000-0004-0000-0300-000015000000}"/>
    <hyperlink ref="F25" r:id="rId23" xr:uid="{00000000-0004-0000-0300-000016000000}"/>
    <hyperlink ref="F26" r:id="rId24" xr:uid="{00000000-0004-0000-0300-000017000000}"/>
    <hyperlink ref="F27" r:id="rId25" xr:uid="{00000000-0004-0000-0300-000018000000}"/>
    <hyperlink ref="F28" r:id="rId26" xr:uid="{00000000-0004-0000-0300-000019000000}"/>
    <hyperlink ref="F29" r:id="rId27" xr:uid="{00000000-0004-0000-0300-00001A000000}"/>
    <hyperlink ref="F30" r:id="rId28" xr:uid="{00000000-0004-0000-0300-00001B000000}"/>
    <hyperlink ref="F31" r:id="rId29" xr:uid="{00000000-0004-0000-0300-00001C000000}"/>
    <hyperlink ref="F32" r:id="rId30" xr:uid="{00000000-0004-0000-0300-00001D000000}"/>
    <hyperlink ref="F33" r:id="rId31" xr:uid="{00000000-0004-0000-0300-00001E000000}"/>
    <hyperlink ref="F34" r:id="rId32" xr:uid="{00000000-0004-0000-0300-00001F000000}"/>
    <hyperlink ref="F35" r:id="rId33" xr:uid="{00000000-0004-0000-0300-000020000000}"/>
    <hyperlink ref="F36" r:id="rId34" xr:uid="{00000000-0004-0000-0300-000021000000}"/>
    <hyperlink ref="F37" r:id="rId35" xr:uid="{00000000-0004-0000-0300-000022000000}"/>
    <hyperlink ref="F38" r:id="rId36" xr:uid="{00000000-0004-0000-0300-000023000000}"/>
    <hyperlink ref="F39" r:id="rId37" xr:uid="{00000000-0004-0000-0300-000024000000}"/>
    <hyperlink ref="F44" r:id="rId38" xr:uid="{00000000-0004-0000-0300-000025000000}"/>
    <hyperlink ref="F45" r:id="rId39" xr:uid="{00000000-0004-0000-0300-000026000000}"/>
    <hyperlink ref="F46" r:id="rId40" xr:uid="{00000000-0004-0000-0300-000027000000}"/>
    <hyperlink ref="F47" r:id="rId41" xr:uid="{00000000-0004-0000-0300-000028000000}"/>
    <hyperlink ref="F48" r:id="rId42" xr:uid="{00000000-0004-0000-0300-000029000000}"/>
    <hyperlink ref="F49" r:id="rId43" xr:uid="{00000000-0004-0000-0300-00002A000000}"/>
    <hyperlink ref="F50" r:id="rId44" xr:uid="{00000000-0004-0000-0300-00002B000000}"/>
    <hyperlink ref="F56" r:id="rId45" xr:uid="{00000000-0004-0000-0300-00002C000000}"/>
    <hyperlink ref="F64" r:id="rId46" xr:uid="{00000000-0004-0000-0300-00002D000000}"/>
    <hyperlink ref="F67" r:id="rId47" xr:uid="{00000000-0004-0000-0300-00002E000000}"/>
    <hyperlink ref="F68" r:id="rId48" xr:uid="{00000000-0004-0000-0300-00002F000000}"/>
    <hyperlink ref="F69" r:id="rId49" xr:uid="{00000000-0004-0000-0300-000030000000}"/>
    <hyperlink ref="F70" r:id="rId50" xr:uid="{00000000-0004-0000-0300-000031000000}"/>
    <hyperlink ref="F71" r:id="rId51" xr:uid="{00000000-0004-0000-0300-000032000000}"/>
    <hyperlink ref="F72" r:id="rId52" xr:uid="{00000000-0004-0000-0300-000033000000}"/>
    <hyperlink ref="F73" r:id="rId53" xr:uid="{00000000-0004-0000-0300-000034000000}"/>
    <hyperlink ref="F74" r:id="rId54" xr:uid="{00000000-0004-0000-0300-000035000000}"/>
    <hyperlink ref="F75" r:id="rId55" xr:uid="{00000000-0004-0000-0300-000036000000}"/>
    <hyperlink ref="F76" r:id="rId56" xr:uid="{00000000-0004-0000-0300-000037000000}"/>
    <hyperlink ref="F77" r:id="rId57" xr:uid="{00000000-0004-0000-0300-000038000000}"/>
    <hyperlink ref="F78" r:id="rId58" xr:uid="{00000000-0004-0000-0300-000039000000}"/>
    <hyperlink ref="F79" r:id="rId59" xr:uid="{00000000-0004-0000-0300-00003A000000}"/>
    <hyperlink ref="F80" r:id="rId60" xr:uid="{00000000-0004-0000-0300-00003B000000}"/>
    <hyperlink ref="F81" r:id="rId61" xr:uid="{00000000-0004-0000-0300-00003C000000}"/>
    <hyperlink ref="F82" r:id="rId62" xr:uid="{00000000-0004-0000-0300-00003D000000}"/>
    <hyperlink ref="F83" r:id="rId63" xr:uid="{00000000-0004-0000-0300-00003E000000}"/>
    <hyperlink ref="F84" r:id="rId64" xr:uid="{00000000-0004-0000-0300-00003F000000}"/>
    <hyperlink ref="F85" r:id="rId65" xr:uid="{00000000-0004-0000-0300-000040000000}"/>
    <hyperlink ref="F86" r:id="rId66" xr:uid="{00000000-0004-0000-0300-000041000000}"/>
    <hyperlink ref="F87" r:id="rId67" xr:uid="{00000000-0004-0000-0300-000042000000}"/>
    <hyperlink ref="F88" r:id="rId68" xr:uid="{00000000-0004-0000-0300-000043000000}"/>
    <hyperlink ref="F89" r:id="rId69" xr:uid="{00000000-0004-0000-0300-000044000000}"/>
    <hyperlink ref="F90" r:id="rId70" xr:uid="{00000000-0004-0000-0300-000045000000}"/>
    <hyperlink ref="F91" r:id="rId71" xr:uid="{00000000-0004-0000-0300-000046000000}"/>
    <hyperlink ref="F92" r:id="rId72" xr:uid="{00000000-0004-0000-0300-000047000000}"/>
    <hyperlink ref="F93" r:id="rId73" xr:uid="{00000000-0004-0000-0300-000048000000}"/>
    <hyperlink ref="F94" r:id="rId74" xr:uid="{00000000-0004-0000-0300-000049000000}"/>
    <hyperlink ref="F95" r:id="rId75" xr:uid="{00000000-0004-0000-0300-00004A000000}"/>
    <hyperlink ref="F96" r:id="rId76" xr:uid="{00000000-0004-0000-0300-00004B000000}"/>
    <hyperlink ref="F97" r:id="rId77" xr:uid="{00000000-0004-0000-0300-00004C000000}"/>
    <hyperlink ref="F98" r:id="rId78" xr:uid="{00000000-0004-0000-0300-00004D000000}"/>
    <hyperlink ref="F99" r:id="rId79" xr:uid="{00000000-0004-0000-0300-00004E000000}"/>
    <hyperlink ref="F100" r:id="rId80" xr:uid="{00000000-0004-0000-0300-00004F000000}"/>
    <hyperlink ref="F101" r:id="rId81" xr:uid="{00000000-0004-0000-0300-000050000000}"/>
    <hyperlink ref="F102" r:id="rId82" xr:uid="{00000000-0004-0000-0300-000051000000}"/>
    <hyperlink ref="F103" r:id="rId83" xr:uid="{00000000-0004-0000-0300-000052000000}"/>
    <hyperlink ref="F104" r:id="rId84" xr:uid="{00000000-0004-0000-0300-000053000000}"/>
    <hyperlink ref="F105" r:id="rId85" xr:uid="{00000000-0004-0000-0300-000054000000}"/>
    <hyperlink ref="F106" r:id="rId86" xr:uid="{00000000-0004-0000-0300-000055000000}"/>
    <hyperlink ref="F107" r:id="rId87" xr:uid="{00000000-0004-0000-0300-000056000000}"/>
    <hyperlink ref="F108" r:id="rId88" xr:uid="{00000000-0004-0000-0300-000057000000}"/>
    <hyperlink ref="F109" r:id="rId89" xr:uid="{00000000-0004-0000-0300-000058000000}"/>
    <hyperlink ref="M109" r:id="rId90" xr:uid="{00000000-0004-0000-0300-000059000000}"/>
    <hyperlink ref="F110" r:id="rId91" xr:uid="{00000000-0004-0000-0300-00005A000000}"/>
    <hyperlink ref="F111" r:id="rId92" xr:uid="{00000000-0004-0000-0300-00005B000000}"/>
    <hyperlink ref="F112" r:id="rId93" xr:uid="{00000000-0004-0000-0300-00005C000000}"/>
    <hyperlink ref="F113" r:id="rId94" xr:uid="{00000000-0004-0000-0300-00005D000000}"/>
    <hyperlink ref="F114" r:id="rId95" xr:uid="{00000000-0004-0000-0300-00005E000000}"/>
    <hyperlink ref="F115" r:id="rId96" xr:uid="{00000000-0004-0000-0300-00005F000000}"/>
    <hyperlink ref="F116" r:id="rId97" xr:uid="{00000000-0004-0000-0300-000060000000}"/>
    <hyperlink ref="F117" r:id="rId98" xr:uid="{00000000-0004-0000-0300-000061000000}"/>
    <hyperlink ref="M117" r:id="rId99" xr:uid="{00000000-0004-0000-0300-000062000000}"/>
    <hyperlink ref="F118" r:id="rId100" xr:uid="{00000000-0004-0000-0300-000063000000}"/>
    <hyperlink ref="F119" r:id="rId101" xr:uid="{00000000-0004-0000-0300-000064000000}"/>
    <hyperlink ref="F120" r:id="rId102" xr:uid="{00000000-0004-0000-0300-000065000000}"/>
    <hyperlink ref="F121" r:id="rId103" xr:uid="{00000000-0004-0000-0300-000066000000}"/>
    <hyperlink ref="F122" r:id="rId104" xr:uid="{00000000-0004-0000-0300-000067000000}"/>
    <hyperlink ref="F123" r:id="rId105" xr:uid="{00000000-0004-0000-0300-000068000000}"/>
    <hyperlink ref="F124" r:id="rId106" xr:uid="{00000000-0004-0000-0300-000069000000}"/>
    <hyperlink ref="F125" r:id="rId107" xr:uid="{00000000-0004-0000-0300-00006A000000}"/>
    <hyperlink ref="F126" r:id="rId108" xr:uid="{00000000-0004-0000-0300-00006B000000}"/>
    <hyperlink ref="F127" r:id="rId109" xr:uid="{00000000-0004-0000-0300-00006C000000}"/>
    <hyperlink ref="F128" r:id="rId110" xr:uid="{00000000-0004-0000-0300-00006D000000}"/>
    <hyperlink ref="F129" r:id="rId111" xr:uid="{00000000-0004-0000-0300-00006E000000}"/>
    <hyperlink ref="F130" r:id="rId112" xr:uid="{00000000-0004-0000-0300-00006F000000}"/>
    <hyperlink ref="F131" r:id="rId113" xr:uid="{00000000-0004-0000-0300-000070000000}"/>
    <hyperlink ref="F132" r:id="rId114" xr:uid="{00000000-0004-0000-0300-000071000000}"/>
    <hyperlink ref="F133" r:id="rId115" xr:uid="{00000000-0004-0000-0300-000072000000}"/>
    <hyperlink ref="F134" r:id="rId116" xr:uid="{00000000-0004-0000-0300-000073000000}"/>
    <hyperlink ref="F135" r:id="rId117" xr:uid="{00000000-0004-0000-0300-000074000000}"/>
    <hyperlink ref="F136" r:id="rId118" xr:uid="{00000000-0004-0000-0300-000075000000}"/>
    <hyperlink ref="F137" r:id="rId119" xr:uid="{00000000-0004-0000-0300-000076000000}"/>
    <hyperlink ref="F138" r:id="rId120" xr:uid="{00000000-0004-0000-0300-000077000000}"/>
    <hyperlink ref="F139" r:id="rId121" xr:uid="{00000000-0004-0000-0300-000078000000}"/>
    <hyperlink ref="F140" r:id="rId122" xr:uid="{00000000-0004-0000-0300-000079000000}"/>
    <hyperlink ref="F141" r:id="rId123" xr:uid="{00000000-0004-0000-0300-00007A000000}"/>
    <hyperlink ref="F142" r:id="rId124" xr:uid="{00000000-0004-0000-0300-00007B000000}"/>
    <hyperlink ref="F143" r:id="rId125" xr:uid="{00000000-0004-0000-0300-00007C000000}"/>
    <hyperlink ref="F144" r:id="rId126" xr:uid="{00000000-0004-0000-0300-00007D000000}"/>
    <hyperlink ref="F145" r:id="rId127" xr:uid="{00000000-0004-0000-0300-00007E000000}"/>
    <hyperlink ref="F146" r:id="rId128" xr:uid="{00000000-0004-0000-0300-00007F000000}"/>
    <hyperlink ref="F147" r:id="rId129" xr:uid="{00000000-0004-0000-0300-000080000000}"/>
    <hyperlink ref="F148" r:id="rId130" xr:uid="{00000000-0004-0000-0300-000081000000}"/>
    <hyperlink ref="F149" r:id="rId131" xr:uid="{00000000-0004-0000-0300-000082000000}"/>
    <hyperlink ref="F151" r:id="rId132" xr:uid="{00000000-0004-0000-0300-000083000000}"/>
    <hyperlink ref="F152" r:id="rId133" xr:uid="{00000000-0004-0000-0300-000084000000}"/>
    <hyperlink ref="F154" r:id="rId134" xr:uid="{00000000-0004-0000-0300-000085000000}"/>
    <hyperlink ref="F155" r:id="rId135" xr:uid="{00000000-0004-0000-0300-000086000000}"/>
    <hyperlink ref="F156" r:id="rId136" xr:uid="{00000000-0004-0000-0300-000087000000}"/>
    <hyperlink ref="F157" r:id="rId137" xr:uid="{00000000-0004-0000-0300-000088000000}"/>
    <hyperlink ref="F158" r:id="rId138" xr:uid="{00000000-0004-0000-0300-000089000000}"/>
    <hyperlink ref="F159" r:id="rId139" xr:uid="{00000000-0004-0000-0300-00008A000000}"/>
    <hyperlink ref="F161" r:id="rId140" xr:uid="{00000000-0004-0000-0300-00008B000000}"/>
    <hyperlink ref="F162" r:id="rId141" xr:uid="{00000000-0004-0000-0300-00008C000000}"/>
    <hyperlink ref="F166" r:id="rId142" xr:uid="{00000000-0004-0000-0300-00008D000000}"/>
    <hyperlink ref="F167" r:id="rId143" xr:uid="{00000000-0004-0000-0300-00008E000000}"/>
    <hyperlink ref="F168" r:id="rId144" xr:uid="{00000000-0004-0000-0300-00008F000000}"/>
    <hyperlink ref="F169" r:id="rId145" xr:uid="{00000000-0004-0000-0300-000090000000}"/>
    <hyperlink ref="F170" r:id="rId146" xr:uid="{00000000-0004-0000-0300-000091000000}"/>
    <hyperlink ref="F171" r:id="rId147" xr:uid="{00000000-0004-0000-0300-000092000000}"/>
    <hyperlink ref="F172" r:id="rId148" xr:uid="{00000000-0004-0000-0300-000093000000}"/>
    <hyperlink ref="F173" r:id="rId149" xr:uid="{00000000-0004-0000-0300-000094000000}"/>
    <hyperlink ref="F174" r:id="rId150" xr:uid="{00000000-0004-0000-0300-000095000000}"/>
    <hyperlink ref="F176" r:id="rId151" xr:uid="{00000000-0004-0000-0300-000096000000}"/>
    <hyperlink ref="F180" r:id="rId152" xr:uid="{00000000-0004-0000-0300-000097000000}"/>
    <hyperlink ref="F181" r:id="rId153" xr:uid="{00000000-0004-0000-0300-000098000000}"/>
    <hyperlink ref="F182" r:id="rId154" xr:uid="{00000000-0004-0000-0300-000099000000}"/>
    <hyperlink ref="F183" r:id="rId155" xr:uid="{00000000-0004-0000-0300-00009A000000}"/>
    <hyperlink ref="F184" r:id="rId156" xr:uid="{00000000-0004-0000-0300-00009B000000}"/>
    <hyperlink ref="F185" r:id="rId157" xr:uid="{00000000-0004-0000-0300-00009C000000}"/>
    <hyperlink ref="F186" r:id="rId158" xr:uid="{00000000-0004-0000-0300-00009D000000}"/>
    <hyperlink ref="F187" r:id="rId159" xr:uid="{00000000-0004-0000-0300-00009E000000}"/>
    <hyperlink ref="F191" r:id="rId160" xr:uid="{00000000-0004-0000-0300-00009F000000}"/>
    <hyperlink ref="F192" r:id="rId161" xr:uid="{00000000-0004-0000-0300-0000A0000000}"/>
    <hyperlink ref="F193" r:id="rId162" xr:uid="{00000000-0004-0000-0300-0000A1000000}"/>
    <hyperlink ref="F194" r:id="rId163" xr:uid="{00000000-0004-0000-0300-0000A2000000}"/>
    <hyperlink ref="F195" r:id="rId164" xr:uid="{00000000-0004-0000-0300-0000A3000000}"/>
    <hyperlink ref="F196" r:id="rId165" xr:uid="{00000000-0004-0000-0300-0000A4000000}"/>
    <hyperlink ref="F197" r:id="rId166" xr:uid="{00000000-0004-0000-0300-0000A5000000}"/>
    <hyperlink ref="F198" r:id="rId167" xr:uid="{00000000-0004-0000-0300-0000A6000000}"/>
    <hyperlink ref="F199" r:id="rId168" xr:uid="{00000000-0004-0000-0300-0000A7000000}"/>
    <hyperlink ref="F200" r:id="rId169" xr:uid="{00000000-0004-0000-0300-0000A8000000}"/>
    <hyperlink ref="F201" r:id="rId170" xr:uid="{00000000-0004-0000-0300-0000A9000000}"/>
    <hyperlink ref="F164" r:id="rId171" xr:uid="{EB96864F-E54C-6142-B9F8-2BE2863BB143}"/>
  </hyperlink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Master Costs &amp; Codes</vt:lpstr>
      <vt:lpstr> Stocking list</vt:lpstr>
      <vt:lpstr>Materials by Activity</vt:lpstr>
      <vt:lpstr>Mater ReSupply Information</vt:lpstr>
      <vt:lpstr>' Stocking list'!Print_Area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CSPONSELLER</dc:creator>
  <cp:lastModifiedBy>Microsoft Office User</cp:lastModifiedBy>
  <cp:lastPrinted>2022-05-11T22:10:32Z</cp:lastPrinted>
  <dcterms:created xsi:type="dcterms:W3CDTF">2021-02-23T16:11:26Z</dcterms:created>
  <dcterms:modified xsi:type="dcterms:W3CDTF">2022-07-19T23:36:13Z</dcterms:modified>
</cp:coreProperties>
</file>